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5600" windowHeight="11760" tabRatio="835"/>
  </bookViews>
  <sheets>
    <sheet name="Vorwort" sheetId="6" r:id="rId1"/>
    <sheet name="Grunddaten" sheetId="7" r:id="rId2"/>
    <sheet name="Personalkosten" sheetId="4" r:id="rId3"/>
    <sheet name="Personalkosten_Büro" sheetId="8" r:id="rId4"/>
    <sheet name="Personalkosten_Nicht-Büro" sheetId="11" r:id="rId5"/>
    <sheet name="Abschreibungen_Zinsen" sheetId="3" r:id="rId6"/>
    <sheet name="Kostenzusammenstellung" sheetId="1" r:id="rId7"/>
  </sheets>
  <definedNames>
    <definedName name="Personalhauptkosten">Personalkosten!$A$3:$G$87</definedName>
  </definedNames>
  <calcPr calcId="145621" iterate="1"/>
</workbook>
</file>

<file path=xl/calcChain.xml><?xml version="1.0" encoding="utf-8"?>
<calcChain xmlns="http://schemas.openxmlformats.org/spreadsheetml/2006/main">
  <c r="D46" i="1" l="1"/>
  <c r="E45" i="1"/>
  <c r="D45" i="1"/>
  <c r="C47" i="11" l="1"/>
  <c r="C46" i="11"/>
  <c r="C45" i="11"/>
  <c r="C44" i="11"/>
  <c r="C47" i="8"/>
  <c r="C46" i="8"/>
  <c r="C45" i="8"/>
  <c r="C44" i="8"/>
  <c r="C40" i="11" l="1"/>
  <c r="C41" i="11"/>
  <c r="C42" i="11"/>
  <c r="C43" i="11"/>
  <c r="C39" i="11"/>
  <c r="C34" i="11"/>
  <c r="C35" i="11"/>
  <c r="C36" i="11"/>
  <c r="C37" i="11"/>
  <c r="C33" i="11"/>
  <c r="C28" i="11"/>
  <c r="C29" i="11"/>
  <c r="C30" i="11"/>
  <c r="C31" i="11"/>
  <c r="C27" i="11"/>
  <c r="C22" i="11"/>
  <c r="C23" i="11"/>
  <c r="C24" i="11"/>
  <c r="C25" i="11"/>
  <c r="C21" i="11"/>
  <c r="C40" i="8"/>
  <c r="C41" i="8"/>
  <c r="C42" i="8"/>
  <c r="C43" i="8"/>
  <c r="C39" i="8"/>
  <c r="C34" i="8"/>
  <c r="C35" i="8"/>
  <c r="C36" i="8"/>
  <c r="C37" i="8"/>
  <c r="C33" i="8"/>
  <c r="C28" i="8"/>
  <c r="C29" i="8"/>
  <c r="C30" i="8"/>
  <c r="C31" i="8"/>
  <c r="C27" i="8"/>
  <c r="C22" i="8"/>
  <c r="C23" i="8"/>
  <c r="C24" i="8"/>
  <c r="C25" i="8"/>
  <c r="C21" i="8"/>
  <c r="C16" i="11" l="1"/>
  <c r="C15" i="11"/>
  <c r="C14" i="11"/>
  <c r="C13" i="11"/>
  <c r="C12" i="11"/>
  <c r="C9" i="11"/>
  <c r="C8" i="11"/>
  <c r="C7" i="11"/>
  <c r="C6" i="11"/>
  <c r="C5" i="11"/>
  <c r="C16" i="8"/>
  <c r="C15" i="8"/>
  <c r="C14" i="8"/>
  <c r="C13" i="8"/>
  <c r="C12" i="8"/>
  <c r="C9" i="8"/>
  <c r="C8" i="8"/>
  <c r="C7" i="8"/>
  <c r="C6" i="8"/>
  <c r="C5" i="8"/>
  <c r="C31" i="1" l="1"/>
  <c r="C30" i="1"/>
  <c r="C16" i="1"/>
  <c r="C14" i="1"/>
  <c r="D53" i="1" l="1"/>
  <c r="E52" i="1"/>
  <c r="D52" i="1"/>
  <c r="E50" i="1"/>
  <c r="E54" i="1" s="1"/>
  <c r="D50" i="1"/>
  <c r="D54" i="1" s="1"/>
  <c r="G43" i="11" l="1"/>
  <c r="G42" i="11"/>
  <c r="G41" i="11"/>
  <c r="G40" i="11"/>
  <c r="G39" i="11"/>
  <c r="G37" i="11"/>
  <c r="G36" i="11"/>
  <c r="G35" i="11"/>
  <c r="G34" i="11"/>
  <c r="G33" i="11"/>
  <c r="G31" i="11"/>
  <c r="G30" i="11"/>
  <c r="G29" i="11"/>
  <c r="G28" i="11"/>
  <c r="G27" i="11"/>
  <c r="G25" i="11"/>
  <c r="G24" i="11"/>
  <c r="G23" i="11"/>
  <c r="G22" i="11"/>
  <c r="G21" i="11"/>
  <c r="G16" i="11"/>
  <c r="E15" i="11"/>
  <c r="G15" i="11"/>
  <c r="E14" i="11"/>
  <c r="E13" i="11"/>
  <c r="G13" i="11"/>
  <c r="E12" i="11"/>
  <c r="E9" i="11"/>
  <c r="G9" i="11"/>
  <c r="G8" i="11"/>
  <c r="E7" i="11"/>
  <c r="G7" i="11"/>
  <c r="E6" i="11"/>
  <c r="E5" i="11"/>
  <c r="G5" i="11"/>
  <c r="E30" i="11" l="1"/>
  <c r="E21" i="11"/>
  <c r="E40" i="11"/>
  <c r="E25" i="11"/>
  <c r="E35" i="11"/>
  <c r="E23" i="11"/>
  <c r="E28" i="11"/>
  <c r="E33" i="11"/>
  <c r="E37" i="11"/>
  <c r="E42" i="11"/>
  <c r="G6" i="11"/>
  <c r="G10" i="11" s="1"/>
  <c r="G12" i="11"/>
  <c r="G14" i="11"/>
  <c r="E8" i="11"/>
  <c r="E10" i="11" s="1"/>
  <c r="E16" i="11"/>
  <c r="E17" i="11" s="1"/>
  <c r="E22" i="11"/>
  <c r="E24" i="11"/>
  <c r="E27" i="11"/>
  <c r="E29" i="11"/>
  <c r="E31" i="11"/>
  <c r="E34" i="11"/>
  <c r="E36" i="11"/>
  <c r="E39" i="11"/>
  <c r="E41" i="11"/>
  <c r="E43" i="11"/>
  <c r="E16" i="8"/>
  <c r="G15" i="8"/>
  <c r="G14" i="8"/>
  <c r="G13" i="8"/>
  <c r="G12" i="8"/>
  <c r="E9" i="8"/>
  <c r="E8" i="8"/>
  <c r="E7" i="8"/>
  <c r="E6" i="8"/>
  <c r="E5" i="8"/>
  <c r="E45" i="11" l="1"/>
  <c r="E47" i="11"/>
  <c r="E46" i="11"/>
  <c r="E44" i="11"/>
  <c r="E18" i="11"/>
  <c r="D9" i="1" s="1"/>
  <c r="G44" i="11"/>
  <c r="G46" i="11"/>
  <c r="G17" i="11"/>
  <c r="G18" i="11" s="1"/>
  <c r="E9" i="1" s="1"/>
  <c r="G21" i="8"/>
  <c r="E21" i="8"/>
  <c r="E23" i="8"/>
  <c r="G23" i="8"/>
  <c r="G25" i="8"/>
  <c r="E25" i="8"/>
  <c r="G28" i="8"/>
  <c r="E28" i="8"/>
  <c r="G30" i="8"/>
  <c r="E30" i="8"/>
  <c r="G33" i="8"/>
  <c r="E33" i="8"/>
  <c r="G35" i="8"/>
  <c r="E35" i="8"/>
  <c r="G37" i="8"/>
  <c r="E37" i="8"/>
  <c r="G40" i="8"/>
  <c r="E40" i="8"/>
  <c r="G42" i="8"/>
  <c r="E42" i="8"/>
  <c r="E22" i="8"/>
  <c r="G22" i="8"/>
  <c r="G24" i="8"/>
  <c r="E24" i="8"/>
  <c r="E27" i="8"/>
  <c r="G27" i="8"/>
  <c r="G29" i="8"/>
  <c r="E29" i="8"/>
  <c r="E31" i="8"/>
  <c r="G31" i="8"/>
  <c r="G34" i="8"/>
  <c r="E34" i="8"/>
  <c r="G36" i="8"/>
  <c r="E36" i="8"/>
  <c r="E39" i="8"/>
  <c r="G39" i="8"/>
  <c r="G41" i="8"/>
  <c r="E41" i="8"/>
  <c r="G43" i="8"/>
  <c r="E43" i="8"/>
  <c r="E12" i="8"/>
  <c r="E13" i="8"/>
  <c r="E14" i="8"/>
  <c r="E15" i="8"/>
  <c r="G16" i="8"/>
  <c r="G17" i="8" s="1"/>
  <c r="G5" i="8"/>
  <c r="G6" i="8"/>
  <c r="G7" i="8"/>
  <c r="G8" i="8"/>
  <c r="G9" i="8"/>
  <c r="E10" i="8"/>
  <c r="E44" i="8" s="1"/>
  <c r="E49" i="11" l="1"/>
  <c r="D10" i="1" s="1"/>
  <c r="G47" i="11"/>
  <c r="G45" i="11"/>
  <c r="G10" i="8"/>
  <c r="E17" i="8"/>
  <c r="E46" i="8"/>
  <c r="E18" i="8"/>
  <c r="D5" i="1" s="1"/>
  <c r="G49" i="11" l="1"/>
  <c r="E10" i="1" s="1"/>
  <c r="E50" i="11"/>
  <c r="G45" i="8"/>
  <c r="G47" i="8"/>
  <c r="G46" i="8"/>
  <c r="G44" i="8"/>
  <c r="G18" i="8"/>
  <c r="E5" i="1" s="1"/>
  <c r="E45" i="8"/>
  <c r="E47" i="8"/>
  <c r="D51" i="1"/>
  <c r="G50" i="11" l="1"/>
  <c r="G49" i="8"/>
  <c r="E49" i="8"/>
  <c r="C19" i="3"/>
  <c r="C22" i="3"/>
  <c r="E33" i="1"/>
  <c r="C7" i="3"/>
  <c r="C10" i="3" s="1"/>
  <c r="D33" i="1" s="1"/>
  <c r="E28" i="1"/>
  <c r="D28" i="1"/>
  <c r="C21" i="3"/>
  <c r="D21" i="3"/>
  <c r="C23" i="3"/>
  <c r="E34" i="1"/>
  <c r="E21" i="3"/>
  <c r="F21" i="3"/>
  <c r="G21" i="3"/>
  <c r="H21" i="3"/>
  <c r="I21" i="3"/>
  <c r="J21" i="3"/>
  <c r="K21" i="3"/>
  <c r="L21" i="3"/>
  <c r="D19" i="3"/>
  <c r="E19" i="3"/>
  <c r="F19" i="3"/>
  <c r="G19" i="3"/>
  <c r="H19" i="3"/>
  <c r="I19" i="3"/>
  <c r="J19" i="3"/>
  <c r="K19" i="3"/>
  <c r="L19" i="3"/>
  <c r="D9" i="3"/>
  <c r="E9" i="3"/>
  <c r="F9" i="3"/>
  <c r="G9" i="3"/>
  <c r="H9" i="3"/>
  <c r="I9" i="3"/>
  <c r="J9" i="3"/>
  <c r="K9" i="3"/>
  <c r="L9" i="3"/>
  <c r="C9" i="3"/>
  <c r="C11" i="3" s="1"/>
  <c r="D34" i="1" s="1"/>
  <c r="D7" i="3"/>
  <c r="E7" i="3"/>
  <c r="F7" i="3"/>
  <c r="G7" i="3"/>
  <c r="H7" i="3"/>
  <c r="I7" i="3"/>
  <c r="J7" i="3"/>
  <c r="K7" i="3"/>
  <c r="L7" i="3"/>
  <c r="E44" i="1"/>
  <c r="D44" i="1"/>
  <c r="E50" i="8" l="1"/>
  <c r="D6" i="1"/>
  <c r="G50" i="8"/>
  <c r="E6" i="1"/>
  <c r="D31" i="1"/>
  <c r="E30" i="1" l="1"/>
  <c r="E32" i="1" s="1"/>
  <c r="E35" i="1" s="1"/>
  <c r="E31" i="1"/>
  <c r="E11" i="1" l="1"/>
  <c r="E7" i="1"/>
  <c r="D11" i="1"/>
  <c r="D7" i="1"/>
  <c r="D30" i="1"/>
  <c r="D32" i="1" s="1"/>
  <c r="D35" i="1" s="1"/>
  <c r="E36" i="1" l="1"/>
  <c r="D36" i="1"/>
</calcChain>
</file>

<file path=xl/sharedStrings.xml><?xml version="1.0" encoding="utf-8"?>
<sst xmlns="http://schemas.openxmlformats.org/spreadsheetml/2006/main" count="301" uniqueCount="230">
  <si>
    <t>1.</t>
  </si>
  <si>
    <t>Personalkosten</t>
  </si>
  <si>
    <t>1.1.</t>
  </si>
  <si>
    <t>Personalhauptkosten (brutto)</t>
  </si>
  <si>
    <t>Arbeitnehmer</t>
  </si>
  <si>
    <t>Summe Personalhauptkosten</t>
  </si>
  <si>
    <t>1.2.</t>
  </si>
  <si>
    <t>Personalnebenkosten</t>
  </si>
  <si>
    <t>Versorgungszuschlag Arbeitnehmer</t>
  </si>
  <si>
    <t>Dienstunfallfürsorge Beamte</t>
  </si>
  <si>
    <t>gesetzliche Unfallversicherung Arbeitnehmer</t>
  </si>
  <si>
    <t>sonstige Personalnebenkosten</t>
  </si>
  <si>
    <t>Summe Personalnebenkosten</t>
  </si>
  <si>
    <t>1.3.</t>
  </si>
  <si>
    <t>Summe der Personalkosten</t>
  </si>
  <si>
    <t>2.</t>
  </si>
  <si>
    <t>Arbeitsplatz- und Sachkosten</t>
  </si>
  <si>
    <t>2.1.</t>
  </si>
  <si>
    <t>2.1.2.</t>
  </si>
  <si>
    <t>2.1.1.</t>
  </si>
  <si>
    <t>IT-Pauschale</t>
  </si>
  <si>
    <t>2.1.3.</t>
  </si>
  <si>
    <t>Raumkosten (kalk. Miete)</t>
  </si>
  <si>
    <t>2.1.4.</t>
  </si>
  <si>
    <t>Instandhaltung und -setzung</t>
  </si>
  <si>
    <t>2.1.5.</t>
  </si>
  <si>
    <t>Telekommunikation</t>
  </si>
  <si>
    <t>2.1.6.</t>
  </si>
  <si>
    <t>Dienst- und Schutzkleidung</t>
  </si>
  <si>
    <t>2.1.7.</t>
  </si>
  <si>
    <t>Fahrtkosten</t>
  </si>
  <si>
    <t>2.1.8.</t>
  </si>
  <si>
    <t>Bürobedarf und Porto</t>
  </si>
  <si>
    <t>2.1.9.</t>
  </si>
  <si>
    <t>Betriebsstoffe</t>
  </si>
  <si>
    <t>Steuern / Abgaben / Versicherungen</t>
  </si>
  <si>
    <t>2.1.11.</t>
  </si>
  <si>
    <t>Wasser / Energie</t>
  </si>
  <si>
    <t>2.1.12.</t>
  </si>
  <si>
    <t xml:space="preserve">Fremdleistungen </t>
  </si>
  <si>
    <t>2.1.13.</t>
  </si>
  <si>
    <t>übrige Sachkosten</t>
  </si>
  <si>
    <t>Summe der Sachkosten</t>
  </si>
  <si>
    <t>2.2.</t>
  </si>
  <si>
    <t>Gemeinkosten</t>
  </si>
  <si>
    <t>2.2.1.</t>
  </si>
  <si>
    <t>Gemeinkosten für Büroarbeitsplätze</t>
  </si>
  <si>
    <t>2.2.2.</t>
  </si>
  <si>
    <t>Gemeinkosten für Nicht-Büroarbeitsplätze</t>
  </si>
  <si>
    <t>Summe der Gemeinkosten</t>
  </si>
  <si>
    <t>2.3.</t>
  </si>
  <si>
    <t>Abschreibungen</t>
  </si>
  <si>
    <t>2.4.</t>
  </si>
  <si>
    <t>Summe der Arbeitsplatz- und Sachkosten</t>
  </si>
  <si>
    <t>3.</t>
  </si>
  <si>
    <t>Summe der Kosten</t>
  </si>
  <si>
    <t>4.</t>
  </si>
  <si>
    <t>Erträge</t>
  </si>
  <si>
    <t>4.1.</t>
  </si>
  <si>
    <t>Abfall- und Nebenprodukte</t>
  </si>
  <si>
    <t>4.2.</t>
  </si>
  <si>
    <t>4.3.</t>
  </si>
  <si>
    <t>Summe der Erträge</t>
  </si>
  <si>
    <t>5.</t>
  </si>
  <si>
    <t>zusätzlich bei unterschiedlichen Leistungsmengen:</t>
  </si>
  <si>
    <t>6.</t>
  </si>
  <si>
    <t>Stückkosten</t>
  </si>
  <si>
    <t>VZÄ</t>
  </si>
  <si>
    <t>Alternative 1</t>
  </si>
  <si>
    <t>Alternative 2</t>
  </si>
  <si>
    <t>2.1.10.</t>
  </si>
  <si>
    <t>Beamte</t>
  </si>
  <si>
    <t>1.1</t>
  </si>
  <si>
    <t>Summe Beamte</t>
  </si>
  <si>
    <t>Summe Arbeitnehmer</t>
  </si>
  <si>
    <t>Versorgungsumlage Beamte</t>
  </si>
  <si>
    <t>Personalhauptkosten in Euro</t>
  </si>
  <si>
    <t>Besoldung_Tarif</t>
  </si>
  <si>
    <t>Wert 2010</t>
  </si>
  <si>
    <t>Wert 2011</t>
  </si>
  <si>
    <t>0</t>
  </si>
  <si>
    <t>AZUBI TV-L</t>
  </si>
  <si>
    <t>B2</t>
  </si>
  <si>
    <t>B3</t>
  </si>
  <si>
    <t>B4</t>
  </si>
  <si>
    <t>B5</t>
  </si>
  <si>
    <t>B7</t>
  </si>
  <si>
    <t>C1</t>
  </si>
  <si>
    <t>C2</t>
  </si>
  <si>
    <t>C3</t>
  </si>
  <si>
    <t>C4</t>
  </si>
  <si>
    <t>R1</t>
  </si>
  <si>
    <t>R2</t>
  </si>
  <si>
    <t>R3</t>
  </si>
  <si>
    <t>R4</t>
  </si>
  <si>
    <t>R5</t>
  </si>
  <si>
    <t>TV-L 1</t>
  </si>
  <si>
    <t>TV-L 10</t>
  </si>
  <si>
    <t>TV-L 11</t>
  </si>
  <si>
    <t>TV-L 12</t>
  </si>
  <si>
    <t>TV-L 13</t>
  </si>
  <si>
    <t>TV-L 13N</t>
  </si>
  <si>
    <t>TV-L 13Ü</t>
  </si>
  <si>
    <t>TV-L 13V</t>
  </si>
  <si>
    <t>TV-L 14</t>
  </si>
  <si>
    <t xml:space="preserve">TV-L 15 </t>
  </si>
  <si>
    <t>TV-L 15Ü</t>
  </si>
  <si>
    <t>TV-L 2</t>
  </si>
  <si>
    <t>TV-L 3</t>
  </si>
  <si>
    <t>TV-L 5</t>
  </si>
  <si>
    <t>TV-L 6</t>
  </si>
  <si>
    <t>TV-L 7</t>
  </si>
  <si>
    <t>TV-L 8</t>
  </si>
  <si>
    <t>TV-L 9</t>
  </si>
  <si>
    <t>TV-L 9V</t>
  </si>
  <si>
    <t>TVöD 1</t>
  </si>
  <si>
    <t>TVöD 10</t>
  </si>
  <si>
    <t>TVöD 11</t>
  </si>
  <si>
    <t>TVöD 12</t>
  </si>
  <si>
    <t>TVöD 13</t>
  </si>
  <si>
    <t>TVöD 14</t>
  </si>
  <si>
    <t>TVöD 15</t>
  </si>
  <si>
    <t>TVöD 15Ü</t>
  </si>
  <si>
    <t>TVöD 2</t>
  </si>
  <si>
    <t>TVöD 2Ü</t>
  </si>
  <si>
    <t>TVöD 3</t>
  </si>
  <si>
    <t>TVöD 4</t>
  </si>
  <si>
    <t>TVöD 5</t>
  </si>
  <si>
    <t>TVöD 6</t>
  </si>
  <si>
    <t>TVöD 7</t>
  </si>
  <si>
    <t>TVöD 8</t>
  </si>
  <si>
    <t>TVöD 9</t>
  </si>
  <si>
    <t>TVöD 9A</t>
  </si>
  <si>
    <t>TVöD 9V</t>
  </si>
  <si>
    <t>W 1</t>
  </si>
  <si>
    <t>W 2</t>
  </si>
  <si>
    <t>W 3</t>
  </si>
  <si>
    <t>Personalhauptkosten</t>
  </si>
  <si>
    <t xml:space="preserve"> Personalnebenkosten</t>
  </si>
  <si>
    <t>Personalkosten Büroarbeitsplätze</t>
  </si>
  <si>
    <t>Personalkosten Nicht-Büroarbeitsplätze</t>
  </si>
  <si>
    <t>Sachkostenpauschale für Nicht-Büroarbeitsplätze</t>
  </si>
  <si>
    <t>Sachkosten nach Arten</t>
  </si>
  <si>
    <t>Nutzungsdauer</t>
  </si>
  <si>
    <t>laufende Sachkosten</t>
  </si>
  <si>
    <t>Investitionsausgaben</t>
  </si>
  <si>
    <t>Resterlöse</t>
  </si>
  <si>
    <t>Zinsen</t>
  </si>
  <si>
    <t>Zinssatz</t>
  </si>
  <si>
    <t>Summe Abschreibungen</t>
  </si>
  <si>
    <t>Summe Zinsen</t>
  </si>
  <si>
    <t>Invest 1</t>
  </si>
  <si>
    <t>Invest 2</t>
  </si>
  <si>
    <t>Invest 3</t>
  </si>
  <si>
    <t>Invest 4</t>
  </si>
  <si>
    <t>Invest 5</t>
  </si>
  <si>
    <t>Invest 6</t>
  </si>
  <si>
    <t>Invest 7</t>
  </si>
  <si>
    <t>Invest 8</t>
  </si>
  <si>
    <t>Invest 9</t>
  </si>
  <si>
    <t>Invest 10</t>
  </si>
  <si>
    <t>Stückkostendifferenz</t>
  </si>
  <si>
    <t>Gesamtkostendifferenz</t>
  </si>
  <si>
    <t>Restwerterlöse</t>
  </si>
  <si>
    <t>Wert 2012</t>
  </si>
  <si>
    <t>Wert 2013</t>
  </si>
  <si>
    <t>02 Prak</t>
  </si>
  <si>
    <t>05 Prak</t>
  </si>
  <si>
    <t>A 10</t>
  </si>
  <si>
    <t>A 11</t>
  </si>
  <si>
    <t>A 12</t>
  </si>
  <si>
    <t>A 12 A</t>
  </si>
  <si>
    <t>A 12 Anw</t>
  </si>
  <si>
    <t>A 13</t>
  </si>
  <si>
    <t>A 13 Anw</t>
  </si>
  <si>
    <t xml:space="preserve">A 13 S </t>
  </si>
  <si>
    <t>A 14</t>
  </si>
  <si>
    <t>A 14 S</t>
  </si>
  <si>
    <t>A 15</t>
  </si>
  <si>
    <t>A 15 S</t>
  </si>
  <si>
    <t>A 16</t>
  </si>
  <si>
    <t>A 16 S</t>
  </si>
  <si>
    <t>A 4</t>
  </si>
  <si>
    <t>A 5 S</t>
  </si>
  <si>
    <t>A 6</t>
  </si>
  <si>
    <t>A 6 - A 8 Anw</t>
  </si>
  <si>
    <t>A 6 S</t>
  </si>
  <si>
    <t>A 7</t>
  </si>
  <si>
    <t>A 8</t>
  </si>
  <si>
    <t>A 9</t>
  </si>
  <si>
    <t>A 9 - A 11 Anw</t>
  </si>
  <si>
    <t>A 9 S</t>
  </si>
  <si>
    <t>R1 Anw</t>
  </si>
  <si>
    <t>TV-L 4</t>
  </si>
  <si>
    <t>Beihilfen Arbeitnehmer</t>
  </si>
  <si>
    <t>Grunddaten</t>
  </si>
  <si>
    <t>Beihilfen für Beamte</t>
  </si>
  <si>
    <t xml:space="preserve"> - gesetzlich krankenversichert ohne Beitragszuschuss</t>
  </si>
  <si>
    <t xml:space="preserve"> - privat krankenversichert</t>
  </si>
  <si>
    <t xml:space="preserve"> - gesetzlich krankenversichert mit Beitragszuschuss</t>
  </si>
  <si>
    <t>Beihilfen für Arbeitnehmer</t>
  </si>
  <si>
    <t>Gemeinkosten Büroarbeitsplätze</t>
  </si>
  <si>
    <t>Gemeinkosten Nicht-Büroarbeitsplätze</t>
  </si>
  <si>
    <t xml:space="preserve">Sachausgaben für Nicht- Büroarbeitsplätze </t>
  </si>
  <si>
    <t>Beispiel</t>
  </si>
  <si>
    <t>Beihilfen Beamte GKV ohne Beitragszuschuss</t>
  </si>
  <si>
    <t>Beihilfen Beamte PKV</t>
  </si>
  <si>
    <t>Beihilfen Beamte GKV mit Beitragszuschuss</t>
  </si>
  <si>
    <t>4.5.</t>
  </si>
  <si>
    <t>Personalkosten Büro</t>
  </si>
  <si>
    <t>Personalkosten Nicht-Büro</t>
  </si>
  <si>
    <t>Gebühren, Entgelte, Beiträge</t>
  </si>
  <si>
    <t>Zinserträge</t>
  </si>
  <si>
    <t>Mieterträge</t>
  </si>
  <si>
    <t>Sonstige Erträge</t>
  </si>
  <si>
    <t>4.4</t>
  </si>
  <si>
    <t>4.6.</t>
  </si>
  <si>
    <t>kalkulatorische Abschreibungen</t>
  </si>
  <si>
    <t>Nettogesamtkosten (3. - 4.)</t>
  </si>
  <si>
    <t>kalkulatorische Zinskosten</t>
  </si>
  <si>
    <t>Stückerlöse</t>
  </si>
  <si>
    <t>Stückerlösdifferenz</t>
  </si>
  <si>
    <t>Mengen für Stückkosten / -erlöse</t>
  </si>
  <si>
    <t>Differenz Stückerlöse - Stückkosten</t>
  </si>
  <si>
    <t>Kosten- und Gewinnvergleichsrechnung:</t>
  </si>
  <si>
    <t>kalkulatorische Abschreibungen und Zinsen:</t>
  </si>
  <si>
    <t>Tarifsteigerungen für Beamte und Arbeitnehmer
tragen Sie in die Tabellen der Personalkosten ein.</t>
  </si>
  <si>
    <t>Wert 2014</t>
  </si>
  <si>
    <t>Wert 2015</t>
  </si>
  <si>
    <t>1. Jahr der Berechnung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</si>
</sst>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* #,##0.00\ &quot;€&quot;_-;\-* #,##0.00\ &quot;€&quot;_-;_-* &quot;-&quot;??\ &quot;€&quot;_-;_-@_-"/>
    <numFmt numFmtId="164" formatCode="_-* #,##0.0\ &quot;€&quot;_-;\-* #,##0.0\ &quot;€&quot;_-;_-* &quot;-&quot;??\ &quot;€&quot;_-;_-@_-"/>
    <numFmt numFmtId="165" formatCode="_-* #,##0\ &quot;€&quot;_-;\-* #,##0\ &quot;€&quot;_-;_-* &quot;-&quot;??\ &quot;€&quot;_-;_-@_-"/>
    <numFmt numFmtId="166" formatCode="0.0%"/>
    <numFmt numFmtId="167" formatCode="0%\ &quot;auf PHK&quot;"/>
    <numFmt numFmtId="168" formatCode="&quot;Investitionsvorhaben: &quot;@"/>
    <numFmt numFmtId="169" formatCode="#,##0_w"/>
  </numFmts>
  <fonts count="1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4">
    <xf numFmtId="0" fontId="0" fillId="0" borderId="0" xfId="0"/>
    <xf numFmtId="49" fontId="0" fillId="0" borderId="0" xfId="0" applyNumberFormat="1"/>
    <xf numFmtId="0" fontId="0" fillId="0" borderId="0" xfId="0" applyBorder="1"/>
    <xf numFmtId="0" fontId="4" fillId="0" borderId="0" xfId="0" applyFont="1"/>
    <xf numFmtId="165" fontId="0" fillId="2" borderId="14" xfId="1" applyNumberFormat="1" applyFont="1" applyFill="1" applyBorder="1"/>
    <xf numFmtId="165" fontId="0" fillId="2" borderId="7" xfId="0" applyNumberFormat="1" applyFill="1" applyBorder="1"/>
    <xf numFmtId="49" fontId="2" fillId="0" borderId="0" xfId="0" applyNumberFormat="1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165" fontId="0" fillId="2" borderId="2" xfId="0" applyNumberFormat="1" applyFill="1" applyBorder="1"/>
    <xf numFmtId="0" fontId="1" fillId="0" borderId="0" xfId="4" applyFont="1" applyBorder="1"/>
    <xf numFmtId="0" fontId="1" fillId="3" borderId="3" xfId="4" applyFont="1" applyFill="1" applyBorder="1"/>
    <xf numFmtId="0" fontId="1" fillId="4" borderId="4" xfId="4" applyFont="1" applyFill="1" applyBorder="1"/>
    <xf numFmtId="0" fontId="1" fillId="3" borderId="3" xfId="4" applyFont="1" applyFill="1" applyBorder="1" applyAlignment="1">
      <alignment horizontal="left"/>
    </xf>
    <xf numFmtId="44" fontId="1" fillId="4" borderId="4" xfId="5" applyFont="1" applyFill="1" applyBorder="1"/>
    <xf numFmtId="10" fontId="1" fillId="4" borderId="4" xfId="4" applyNumberFormat="1" applyFont="1" applyFill="1" applyBorder="1"/>
    <xf numFmtId="167" fontId="1" fillId="4" borderId="4" xfId="4" applyNumberFormat="1" applyFont="1" applyFill="1" applyBorder="1"/>
    <xf numFmtId="49" fontId="5" fillId="5" borderId="0" xfId="0" applyNumberFormat="1" applyFont="1" applyFill="1" applyBorder="1"/>
    <xf numFmtId="0" fontId="5" fillId="5" borderId="0" xfId="0" applyFont="1" applyFill="1" applyBorder="1" applyAlignment="1">
      <alignment horizontal="center"/>
    </xf>
    <xf numFmtId="3" fontId="5" fillId="5" borderId="0" xfId="0" applyNumberFormat="1" applyFont="1" applyFill="1" applyBorder="1" applyAlignment="1">
      <alignment horizontal="right" vertical="top" wrapText="1"/>
    </xf>
    <xf numFmtId="49" fontId="5" fillId="5" borderId="0" xfId="0" applyNumberFormat="1" applyFont="1" applyFill="1" applyBorder="1" applyAlignment="1">
      <alignment vertical="top" wrapText="1"/>
    </xf>
    <xf numFmtId="0" fontId="5" fillId="5" borderId="0" xfId="0" applyFont="1" applyFill="1" applyBorder="1" applyAlignment="1">
      <alignment horizontal="right" vertical="top" wrapText="1"/>
    </xf>
    <xf numFmtId="0" fontId="1" fillId="0" borderId="0" xfId="4"/>
    <xf numFmtId="49" fontId="1" fillId="0" borderId="8" xfId="4" applyNumberFormat="1" applyBorder="1"/>
    <xf numFmtId="0" fontId="8" fillId="3" borderId="17" xfId="4" applyFont="1" applyFill="1" applyBorder="1"/>
    <xf numFmtId="0" fontId="1" fillId="3" borderId="18" xfId="4" applyFill="1" applyBorder="1"/>
    <xf numFmtId="0" fontId="2" fillId="3" borderId="21" xfId="4" applyFont="1" applyFill="1" applyBorder="1"/>
    <xf numFmtId="0" fontId="1" fillId="3" borderId="8" xfId="4" applyFill="1" applyBorder="1"/>
    <xf numFmtId="0" fontId="1" fillId="3" borderId="22" xfId="4" applyFill="1" applyBorder="1"/>
    <xf numFmtId="49" fontId="1" fillId="0" borderId="3" xfId="4" applyNumberFormat="1" applyBorder="1"/>
    <xf numFmtId="0" fontId="1" fillId="4" borderId="23" xfId="4" applyFont="1" applyFill="1" applyBorder="1" applyProtection="1">
      <protection locked="0"/>
    </xf>
    <xf numFmtId="0" fontId="1" fillId="4" borderId="23" xfId="4" applyFill="1" applyBorder="1" applyProtection="1">
      <protection locked="0"/>
    </xf>
    <xf numFmtId="165" fontId="0" fillId="3" borderId="22" xfId="1" applyNumberFormat="1" applyFont="1" applyFill="1" applyBorder="1"/>
    <xf numFmtId="165" fontId="0" fillId="3" borderId="8" xfId="1" applyNumberFormat="1" applyFont="1" applyFill="1" applyBorder="1"/>
    <xf numFmtId="0" fontId="8" fillId="3" borderId="21" xfId="4" applyFont="1" applyFill="1" applyBorder="1"/>
    <xf numFmtId="165" fontId="1" fillId="3" borderId="22" xfId="4" applyNumberFormat="1" applyFill="1" applyBorder="1"/>
    <xf numFmtId="0" fontId="1" fillId="3" borderId="25" xfId="4" applyFont="1" applyFill="1" applyBorder="1" applyProtection="1">
      <protection locked="0"/>
    </xf>
    <xf numFmtId="165" fontId="0" fillId="3" borderId="3" xfId="1" applyNumberFormat="1" applyFont="1" applyFill="1" applyBorder="1"/>
    <xf numFmtId="0" fontId="1" fillId="3" borderId="23" xfId="4" applyFont="1" applyFill="1" applyBorder="1" applyProtection="1">
      <protection locked="0"/>
    </xf>
    <xf numFmtId="0" fontId="1" fillId="3" borderId="25" xfId="4" applyFill="1" applyBorder="1"/>
    <xf numFmtId="165" fontId="1" fillId="2" borderId="24" xfId="4" applyNumberFormat="1" applyFill="1" applyBorder="1"/>
    <xf numFmtId="0" fontId="1" fillId="3" borderId="23" xfId="4" applyFill="1" applyBorder="1"/>
    <xf numFmtId="0" fontId="1" fillId="3" borderId="28" xfId="4" applyFill="1" applyBorder="1"/>
    <xf numFmtId="165" fontId="1" fillId="2" borderId="22" xfId="4" applyNumberFormat="1" applyFill="1" applyBorder="1"/>
    <xf numFmtId="49" fontId="1" fillId="0" borderId="5" xfId="4" applyNumberFormat="1" applyBorder="1"/>
    <xf numFmtId="0" fontId="8" fillId="3" borderId="29" xfId="4" applyFont="1" applyFill="1" applyBorder="1"/>
    <xf numFmtId="0" fontId="1" fillId="3" borderId="30" xfId="4" applyFill="1" applyBorder="1"/>
    <xf numFmtId="165" fontId="1" fillId="2" borderId="31" xfId="4" applyNumberFormat="1" applyFill="1" applyBorder="1"/>
    <xf numFmtId="165" fontId="0" fillId="2" borderId="3" xfId="1" applyNumberFormat="1" applyFont="1" applyFill="1" applyBorder="1"/>
    <xf numFmtId="10" fontId="1" fillId="3" borderId="1" xfId="4" applyNumberFormat="1" applyFill="1" applyBorder="1"/>
    <xf numFmtId="10" fontId="1" fillId="3" borderId="3" xfId="4" applyNumberFormat="1" applyFill="1" applyBorder="1"/>
    <xf numFmtId="0" fontId="1" fillId="3" borderId="5" xfId="4" applyFill="1" applyBorder="1"/>
    <xf numFmtId="0" fontId="1" fillId="3" borderId="39" xfId="4" applyFill="1" applyBorder="1"/>
    <xf numFmtId="0" fontId="1" fillId="4" borderId="38" xfId="4" applyFill="1" applyBorder="1" applyProtection="1">
      <protection locked="0"/>
    </xf>
    <xf numFmtId="0" fontId="1" fillId="3" borderId="21" xfId="4" applyFill="1" applyBorder="1"/>
    <xf numFmtId="0" fontId="1" fillId="3" borderId="38" xfId="4" applyFill="1" applyBorder="1" applyProtection="1">
      <protection locked="0"/>
    </xf>
    <xf numFmtId="165" fontId="1" fillId="3" borderId="26" xfId="4" applyNumberFormat="1" applyFill="1" applyBorder="1" applyProtection="1">
      <protection locked="0"/>
    </xf>
    <xf numFmtId="165" fontId="1" fillId="3" borderId="24" xfId="4" applyNumberFormat="1" applyFill="1" applyBorder="1" applyProtection="1">
      <protection locked="0"/>
    </xf>
    <xf numFmtId="0" fontId="1" fillId="3" borderId="38" xfId="4" applyFill="1" applyBorder="1" applyProtection="1"/>
    <xf numFmtId="165" fontId="0" fillId="2" borderId="25" xfId="1" applyNumberFormat="1" applyFont="1" applyFill="1" applyBorder="1"/>
    <xf numFmtId="165" fontId="0" fillId="2" borderId="23" xfId="1" applyNumberFormat="1" applyFont="1" applyFill="1" applyBorder="1"/>
    <xf numFmtId="0" fontId="1" fillId="3" borderId="28" xfId="4" applyFill="1" applyBorder="1" applyProtection="1">
      <protection locked="0"/>
    </xf>
    <xf numFmtId="165" fontId="1" fillId="4" borderId="27" xfId="4" applyNumberFormat="1" applyFill="1" applyBorder="1" applyProtection="1">
      <protection locked="0"/>
    </xf>
    <xf numFmtId="0" fontId="1" fillId="3" borderId="41" xfId="4" applyFill="1" applyBorder="1"/>
    <xf numFmtId="165" fontId="1" fillId="2" borderId="27" xfId="4" applyNumberFormat="1" applyFill="1" applyBorder="1"/>
    <xf numFmtId="0" fontId="2" fillId="3" borderId="17" xfId="4" applyFont="1" applyFill="1" applyBorder="1" applyAlignment="1">
      <alignment horizontal="center"/>
    </xf>
    <xf numFmtId="165" fontId="0" fillId="2" borderId="24" xfId="1" applyNumberFormat="1" applyFont="1" applyFill="1" applyBorder="1"/>
    <xf numFmtId="165" fontId="1" fillId="3" borderId="24" xfId="4" applyNumberFormat="1" applyFill="1" applyBorder="1"/>
    <xf numFmtId="165" fontId="0" fillId="4" borderId="14" xfId="1" applyNumberFormat="1" applyFont="1" applyFill="1" applyBorder="1" applyProtection="1">
      <protection locked="0"/>
    </xf>
    <xf numFmtId="164" fontId="0" fillId="4" borderId="14" xfId="1" applyNumberFormat="1" applyFont="1" applyFill="1" applyBorder="1" applyProtection="1">
      <protection locked="0"/>
    </xf>
    <xf numFmtId="0" fontId="0" fillId="4" borderId="14" xfId="0" applyFill="1" applyBorder="1" applyProtection="1">
      <protection locked="0"/>
    </xf>
    <xf numFmtId="38" fontId="0" fillId="4" borderId="14" xfId="1" applyNumberFormat="1" applyFont="1" applyFill="1" applyBorder="1" applyProtection="1">
      <protection locked="0"/>
    </xf>
    <xf numFmtId="166" fontId="0" fillId="4" borderId="14" xfId="2" applyNumberFormat="1" applyFont="1" applyFill="1" applyBorder="1" applyProtection="1">
      <protection locked="0"/>
    </xf>
    <xf numFmtId="0" fontId="0" fillId="3" borderId="13" xfId="0" applyFill="1" applyBorder="1"/>
    <xf numFmtId="0" fontId="0" fillId="3" borderId="12" xfId="0" applyFill="1" applyBorder="1"/>
    <xf numFmtId="0" fontId="0" fillId="3" borderId="11" xfId="0" applyFill="1" applyBorder="1"/>
    <xf numFmtId="0" fontId="0" fillId="3" borderId="0" xfId="0" applyFill="1"/>
    <xf numFmtId="165" fontId="0" fillId="5" borderId="44" xfId="1" applyNumberFormat="1" applyFont="1" applyFill="1" applyBorder="1" applyProtection="1">
      <protection locked="0"/>
    </xf>
    <xf numFmtId="165" fontId="0" fillId="5" borderId="45" xfId="1" applyNumberFormat="1" applyFont="1" applyFill="1" applyBorder="1" applyProtection="1">
      <protection locked="0"/>
    </xf>
    <xf numFmtId="165" fontId="0" fillId="5" borderId="46" xfId="1" applyNumberFormat="1" applyFont="1" applyFill="1" applyBorder="1" applyProtection="1">
      <protection locked="0"/>
    </xf>
    <xf numFmtId="165" fontId="0" fillId="5" borderId="34" xfId="1" applyNumberFormat="1" applyFont="1" applyFill="1" applyBorder="1" applyProtection="1">
      <protection locked="0"/>
    </xf>
    <xf numFmtId="3" fontId="0" fillId="5" borderId="19" xfId="1" applyNumberFormat="1" applyFont="1" applyFill="1" applyBorder="1" applyProtection="1">
      <protection locked="0"/>
    </xf>
    <xf numFmtId="3" fontId="0" fillId="5" borderId="47" xfId="1" applyNumberFormat="1" applyFont="1" applyFill="1" applyBorder="1" applyProtection="1">
      <protection locked="0"/>
    </xf>
    <xf numFmtId="49" fontId="0" fillId="0" borderId="0" xfId="0" applyNumberFormat="1" applyProtection="1"/>
    <xf numFmtId="0" fontId="0" fillId="0" borderId="0" xfId="0" applyProtection="1"/>
    <xf numFmtId="0" fontId="0" fillId="3" borderId="42" xfId="0" applyFill="1" applyBorder="1" applyProtection="1"/>
    <xf numFmtId="0" fontId="0" fillId="3" borderId="15" xfId="0" applyFill="1" applyBorder="1" applyProtection="1"/>
    <xf numFmtId="49" fontId="0" fillId="0" borderId="0" xfId="0" applyNumberFormat="1" applyFill="1" applyBorder="1" applyProtection="1"/>
    <xf numFmtId="0" fontId="2" fillId="3" borderId="21" xfId="0" applyFont="1" applyFill="1" applyBorder="1" applyProtection="1"/>
    <xf numFmtId="0" fontId="0" fillId="3" borderId="9" xfId="0" applyFill="1" applyBorder="1" applyProtection="1"/>
    <xf numFmtId="0" fontId="0" fillId="3" borderId="44" xfId="0" applyFill="1" applyBorder="1" applyProtection="1"/>
    <xf numFmtId="0" fontId="2" fillId="3" borderId="28" xfId="0" applyFont="1" applyFill="1" applyBorder="1" applyAlignment="1" applyProtection="1">
      <alignment horizontal="left" indent="1"/>
    </xf>
    <xf numFmtId="0" fontId="0" fillId="3" borderId="6" xfId="0" applyFill="1" applyBorder="1" applyProtection="1"/>
    <xf numFmtId="165" fontId="0" fillId="2" borderId="44" xfId="1" applyNumberFormat="1" applyFont="1" applyFill="1" applyBorder="1" applyProtection="1"/>
    <xf numFmtId="165" fontId="0" fillId="2" borderId="45" xfId="1" applyNumberFormat="1" applyFont="1" applyFill="1" applyBorder="1" applyProtection="1"/>
    <xf numFmtId="165" fontId="0" fillId="2" borderId="45" xfId="0" applyNumberFormat="1" applyFill="1" applyBorder="1" applyProtection="1"/>
    <xf numFmtId="0" fontId="2" fillId="3" borderId="28" xfId="0" applyFont="1" applyFill="1" applyBorder="1" applyAlignment="1" applyProtection="1">
      <alignment horizontal="left"/>
    </xf>
    <xf numFmtId="0" fontId="0" fillId="3" borderId="45" xfId="0" applyFill="1" applyBorder="1" applyProtection="1"/>
    <xf numFmtId="0" fontId="0" fillId="3" borderId="5" xfId="0" applyFill="1" applyBorder="1" applyProtection="1"/>
    <xf numFmtId="49" fontId="1" fillId="0" borderId="6" xfId="0" applyNumberFormat="1" applyFont="1" applyFill="1" applyBorder="1" applyProtection="1"/>
    <xf numFmtId="49" fontId="0" fillId="0" borderId="6" xfId="0" applyNumberFormat="1" applyFill="1" applyBorder="1" applyProtection="1"/>
    <xf numFmtId="0" fontId="0" fillId="3" borderId="8" xfId="0" applyFill="1" applyBorder="1" applyProtection="1"/>
    <xf numFmtId="0" fontId="0" fillId="3" borderId="23" xfId="0" applyFill="1" applyBorder="1" applyProtection="1"/>
    <xf numFmtId="0" fontId="0" fillId="3" borderId="3" xfId="0" applyFill="1" applyBorder="1" applyProtection="1"/>
    <xf numFmtId="165" fontId="0" fillId="3" borderId="34" xfId="1" applyNumberFormat="1" applyFont="1" applyFill="1" applyBorder="1" applyProtection="1"/>
    <xf numFmtId="49" fontId="0" fillId="0" borderId="0" xfId="0" applyNumberFormat="1" applyBorder="1" applyProtection="1"/>
    <xf numFmtId="0" fontId="0" fillId="3" borderId="21" xfId="0" applyFill="1" applyBorder="1" applyProtection="1"/>
    <xf numFmtId="49" fontId="0" fillId="0" borderId="3" xfId="0" applyNumberFormat="1" applyBorder="1" applyProtection="1"/>
    <xf numFmtId="49" fontId="0" fillId="0" borderId="1" xfId="0" applyNumberFormat="1" applyBorder="1" applyProtection="1"/>
    <xf numFmtId="0" fontId="0" fillId="3" borderId="25" xfId="0" applyFill="1" applyBorder="1" applyProtection="1"/>
    <xf numFmtId="49" fontId="0" fillId="0" borderId="5" xfId="0" applyNumberFormat="1" applyBorder="1" applyProtection="1"/>
    <xf numFmtId="0" fontId="0" fillId="3" borderId="28" xfId="0" applyFill="1" applyBorder="1" applyProtection="1"/>
    <xf numFmtId="49" fontId="1" fillId="0" borderId="5" xfId="0" applyNumberFormat="1" applyFont="1" applyBorder="1" applyProtection="1"/>
    <xf numFmtId="0" fontId="2" fillId="3" borderId="28" xfId="0" applyFont="1" applyFill="1" applyBorder="1" applyProtection="1"/>
    <xf numFmtId="0" fontId="2" fillId="3" borderId="25" xfId="0" applyFont="1" applyFill="1" applyBorder="1" applyProtection="1"/>
    <xf numFmtId="0" fontId="0" fillId="3" borderId="1" xfId="0" applyFill="1" applyBorder="1" applyProtection="1"/>
    <xf numFmtId="0" fontId="0" fillId="3" borderId="46" xfId="0" applyFill="1" applyBorder="1" applyProtection="1"/>
    <xf numFmtId="9" fontId="0" fillId="3" borderId="3" xfId="0" applyNumberFormat="1" applyFill="1" applyBorder="1" applyProtection="1"/>
    <xf numFmtId="165" fontId="0" fillId="2" borderId="34" xfId="1" applyNumberFormat="1" applyFont="1" applyFill="1" applyBorder="1" applyProtection="1"/>
    <xf numFmtId="9" fontId="0" fillId="3" borderId="5" xfId="0" applyNumberFormat="1" applyFill="1" applyBorder="1" applyProtection="1"/>
    <xf numFmtId="49" fontId="0" fillId="0" borderId="8" xfId="0" applyNumberFormat="1" applyBorder="1" applyProtection="1"/>
    <xf numFmtId="0" fontId="0" fillId="3" borderId="8" xfId="0" applyFill="1" applyBorder="1" applyAlignment="1" applyProtection="1">
      <alignment wrapText="1"/>
    </xf>
    <xf numFmtId="49" fontId="5" fillId="0" borderId="1" xfId="0" applyNumberFormat="1" applyFont="1" applyBorder="1" applyProtection="1"/>
    <xf numFmtId="165" fontId="0" fillId="2" borderId="46" xfId="1" applyNumberFormat="1" applyFont="1" applyFill="1" applyBorder="1" applyProtection="1"/>
    <xf numFmtId="49" fontId="1" fillId="0" borderId="8" xfId="0" applyNumberFormat="1" applyFont="1" applyBorder="1" applyProtection="1"/>
    <xf numFmtId="165" fontId="0" fillId="2" borderId="44" xfId="0" applyNumberFormat="1" applyFill="1" applyBorder="1" applyProtection="1"/>
    <xf numFmtId="0" fontId="1" fillId="3" borderId="23" xfId="0" applyFont="1" applyFill="1" applyBorder="1" applyProtection="1"/>
    <xf numFmtId="49" fontId="1" fillId="0" borderId="3" xfId="0" applyNumberFormat="1" applyFont="1" applyBorder="1" applyProtection="1"/>
    <xf numFmtId="0" fontId="1" fillId="3" borderId="28" xfId="0" applyFont="1" applyFill="1" applyBorder="1" applyProtection="1"/>
    <xf numFmtId="165" fontId="0" fillId="3" borderId="46" xfId="1" applyNumberFormat="1" applyFont="1" applyFill="1" applyBorder="1" applyProtection="1"/>
    <xf numFmtId="0" fontId="0" fillId="3" borderId="34" xfId="0" applyFill="1" applyBorder="1" applyProtection="1"/>
    <xf numFmtId="49" fontId="0" fillId="3" borderId="38" xfId="0" applyNumberFormat="1" applyFill="1" applyBorder="1" applyProtection="1"/>
    <xf numFmtId="0" fontId="0" fillId="3" borderId="37" xfId="0" applyFill="1" applyBorder="1" applyProtection="1"/>
    <xf numFmtId="0" fontId="1" fillId="3" borderId="25" xfId="0" applyFont="1" applyFill="1" applyBorder="1" applyProtection="1"/>
    <xf numFmtId="0" fontId="0" fillId="3" borderId="11" xfId="0" applyFill="1" applyBorder="1" applyProtection="1"/>
    <xf numFmtId="0" fontId="0" fillId="3" borderId="12" xfId="0" applyFill="1" applyBorder="1" applyProtection="1"/>
    <xf numFmtId="165" fontId="0" fillId="2" borderId="13" xfId="1" applyNumberFormat="1" applyFont="1" applyFill="1" applyBorder="1" applyProtection="1"/>
    <xf numFmtId="165" fontId="0" fillId="2" borderId="27" xfId="1" applyNumberFormat="1" applyFont="1" applyFill="1" applyBorder="1" applyProtection="1"/>
    <xf numFmtId="49" fontId="0" fillId="0" borderId="6" xfId="0" applyNumberFormat="1" applyBorder="1" applyProtection="1"/>
    <xf numFmtId="0" fontId="0" fillId="3" borderId="13" xfId="0" applyFill="1" applyBorder="1" applyProtection="1"/>
    <xf numFmtId="0" fontId="0" fillId="3" borderId="23" xfId="0" applyFont="1" applyFill="1" applyBorder="1" applyProtection="1"/>
    <xf numFmtId="0" fontId="0" fillId="3" borderId="13" xfId="0" applyNumberFormat="1" applyFill="1" applyBorder="1" applyProtection="1"/>
    <xf numFmtId="0" fontId="0" fillId="3" borderId="27" xfId="0" applyNumberFormat="1" applyFill="1" applyBorder="1" applyProtection="1"/>
    <xf numFmtId="0" fontId="1" fillId="3" borderId="29" xfId="0" applyFont="1" applyFill="1" applyBorder="1" applyProtection="1"/>
    <xf numFmtId="0" fontId="0" fillId="3" borderId="32" xfId="0" applyFill="1" applyBorder="1" applyProtection="1"/>
    <xf numFmtId="165" fontId="0" fillId="3" borderId="35" xfId="0" applyNumberFormat="1" applyFill="1" applyBorder="1" applyProtection="1"/>
    <xf numFmtId="165" fontId="0" fillId="3" borderId="36" xfId="0" applyNumberFormat="1" applyFill="1" applyBorder="1" applyProtection="1"/>
    <xf numFmtId="0" fontId="2" fillId="5" borderId="33" xfId="0" applyFont="1" applyFill="1" applyBorder="1" applyAlignment="1" applyProtection="1">
      <alignment horizontal="center"/>
      <protection locked="0"/>
    </xf>
    <xf numFmtId="9" fontId="0" fillId="3" borderId="8" xfId="0" applyNumberFormat="1" applyFill="1" applyBorder="1" applyProtection="1"/>
    <xf numFmtId="165" fontId="0" fillId="3" borderId="1" xfId="1" applyNumberFormat="1" applyFont="1" applyFill="1" applyBorder="1" applyProtection="1"/>
    <xf numFmtId="0" fontId="2" fillId="4" borderId="20" xfId="4" applyFont="1" applyFill="1" applyBorder="1" applyAlignment="1" applyProtection="1">
      <alignment horizontal="center"/>
      <protection locked="0"/>
    </xf>
    <xf numFmtId="168" fontId="4" fillId="4" borderId="15" xfId="4" applyNumberFormat="1" applyFont="1" applyFill="1" applyBorder="1" applyAlignment="1" applyProtection="1">
      <alignment vertical="center"/>
      <protection locked="0"/>
    </xf>
    <xf numFmtId="0" fontId="2" fillId="3" borderId="11" xfId="0" applyFont="1" applyFill="1" applyBorder="1"/>
    <xf numFmtId="0" fontId="2" fillId="3" borderId="13" xfId="0" applyFont="1" applyFill="1" applyBorder="1"/>
    <xf numFmtId="165" fontId="0" fillId="2" borderId="44" xfId="3" applyNumberFormat="1" applyFont="1" applyFill="1" applyBorder="1" applyProtection="1"/>
    <xf numFmtId="0" fontId="1" fillId="4" borderId="0" xfId="4" applyFill="1" applyBorder="1"/>
    <xf numFmtId="0" fontId="1" fillId="4" borderId="16" xfId="4" applyFill="1" applyBorder="1" applyAlignment="1">
      <alignment horizontal="center"/>
    </xf>
    <xf numFmtId="0" fontId="4" fillId="4" borderId="0" xfId="0" applyFont="1" applyFill="1" applyProtection="1">
      <protection locked="0"/>
    </xf>
    <xf numFmtId="0" fontId="0" fillId="4" borderId="0" xfId="0" applyFill="1" applyProtection="1">
      <protection locked="0"/>
    </xf>
    <xf numFmtId="0" fontId="2" fillId="4" borderId="0" xfId="0" applyFont="1" applyFill="1" applyProtection="1">
      <protection locked="0"/>
    </xf>
    <xf numFmtId="0" fontId="0" fillId="4" borderId="14" xfId="0" applyFill="1" applyBorder="1" applyAlignment="1" applyProtection="1">
      <alignment horizontal="center"/>
      <protection locked="0"/>
    </xf>
    <xf numFmtId="49" fontId="9" fillId="4" borderId="0" xfId="0" applyNumberFormat="1" applyFont="1" applyFill="1" applyAlignment="1" applyProtection="1">
      <alignment vertical="center"/>
      <protection locked="0"/>
    </xf>
    <xf numFmtId="0" fontId="1" fillId="3" borderId="0" xfId="0" applyFont="1" applyFill="1" applyBorder="1" applyAlignment="1">
      <alignment wrapText="1"/>
    </xf>
    <xf numFmtId="169" fontId="1" fillId="5" borderId="0" xfId="0" applyNumberFormat="1" applyFont="1" applyFill="1" applyBorder="1" applyAlignment="1">
      <alignment horizontal="right" vertical="top" wrapText="1"/>
    </xf>
    <xf numFmtId="0" fontId="1" fillId="3" borderId="1" xfId="0" applyFont="1" applyFill="1" applyBorder="1"/>
    <xf numFmtId="0" fontId="1" fillId="4" borderId="2" xfId="0" applyFont="1" applyFill="1" applyBorder="1"/>
    <xf numFmtId="0" fontId="7" fillId="3" borderId="8" xfId="4" applyFont="1" applyFill="1" applyBorder="1" applyAlignment="1">
      <alignment horizontal="center"/>
    </xf>
    <xf numFmtId="0" fontId="7" fillId="3" borderId="10" xfId="4" applyFont="1" applyFill="1" applyBorder="1" applyAlignment="1">
      <alignment horizontal="center"/>
    </xf>
    <xf numFmtId="165" fontId="0" fillId="2" borderId="8" xfId="0" applyNumberFormat="1" applyFill="1" applyBorder="1" applyAlignment="1" applyProtection="1">
      <alignment horizontal="center"/>
    </xf>
    <xf numFmtId="165" fontId="0" fillId="2" borderId="40" xfId="0" applyNumberFormat="1" applyFill="1" applyBorder="1" applyAlignment="1" applyProtection="1">
      <alignment horizontal="center"/>
    </xf>
    <xf numFmtId="165" fontId="0" fillId="2" borderId="5" xfId="0" applyNumberFormat="1" applyFill="1" applyBorder="1" applyAlignment="1" applyProtection="1">
      <alignment horizontal="center"/>
    </xf>
    <xf numFmtId="165" fontId="0" fillId="2" borderId="43" xfId="0" applyNumberFormat="1" applyFill="1" applyBorder="1" applyAlignment="1" applyProtection="1">
      <alignment horizontal="center"/>
    </xf>
    <xf numFmtId="165" fontId="0" fillId="2" borderId="39" xfId="1" applyNumberFormat="1" applyFont="1" applyFill="1" applyBorder="1" applyAlignment="1" applyProtection="1">
      <alignment horizontal="center" shrinkToFit="1"/>
    </xf>
    <xf numFmtId="165" fontId="0" fillId="2" borderId="40" xfId="1" applyNumberFormat="1" applyFont="1" applyFill="1" applyBorder="1" applyAlignment="1" applyProtection="1">
      <alignment horizontal="center" shrinkToFit="1"/>
    </xf>
  </cellXfs>
  <cellStyles count="7">
    <cellStyle name="Euro" xfId="1"/>
    <cellStyle name="Prozent" xfId="2" builtinId="5"/>
    <cellStyle name="Prozent 2" xfId="6"/>
    <cellStyle name="Standard" xfId="0" builtinId="0"/>
    <cellStyle name="Standard 2" xfId="4"/>
    <cellStyle name="Währung" xfId="3" builtinId="4"/>
    <cellStyle name="Währung 2" xfId="5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57150</xdr:rowOff>
    </xdr:from>
    <xdr:to>
      <xdr:col>7</xdr:col>
      <xdr:colOff>314325</xdr:colOff>
      <xdr:row>24</xdr:row>
      <xdr:rowOff>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76200" y="57150"/>
          <a:ext cx="5572125" cy="3829050"/>
        </a:xfrm>
        <a:prstGeom prst="rect">
          <a:avLst/>
        </a:prstGeom>
        <a:solidFill>
          <a:schemeClr val="bg1">
            <a:lumMod val="95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Aus- und Fortbildungszentrum</a:t>
          </a:r>
        </a:p>
        <a:p>
          <a:pPr algn="l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Excel-Vorlage für Kostenvergleichsrechnungen</a:t>
          </a: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Die Tabelle Personalkosten enthält die aktuellen Personalhauptkostendaten der Senatorin für Finanzen. Diese kann jeweils mit aktuelleren Daten ergänzt werden.</a:t>
          </a:r>
        </a:p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Die Tabellen Personalkosten_Büro und Personalkosten_Nicht-Büro beziehen sich über eine SVerweis-Funktion auf die Werte in der zweiten Spalte der Tabelle der Personalkosten. Bei einer Aktualisierung der Personalkostendaten muss eine zusätzliche Spalte eingefügt werden.</a:t>
          </a:r>
        </a:p>
        <a:p>
          <a:pPr algn="l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Die Personalnebenkosten in den Tabellen Personalkosten_Büro und Personalkosten_Nicht-Büro müssen jährlich angepasst werden.</a:t>
          </a:r>
        </a:p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Die Tabelle Abschreibungen_Zinsen ermöglicht es, bis zu 10 einzelne Investitionsvorhaben einzutragen. Vorhandene Resterlöse in Bezug zu den Restbuchwerten können hier ebenfalls eingetragen werden.</a:t>
          </a:r>
        </a:p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Die Tabelle Kostenzusammenstellung übernimmt die Daten aus den Personalkostentabellen und der Tabelle Abschreibung_Zinsen. Weitere Kostenangaben können hier erfolgen.</a:t>
          </a:r>
        </a:p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Die gelb gefärbten Felder enthalten Formeln. Die grau gefärbten Zellen dienen der Dateneingabe.</a:t>
          </a:r>
        </a:p>
        <a:p>
          <a:pPr algn="l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Es ist empfehlenswert, diese Excel-Datei als Mustervorlage zu speichern. Vor der Speicherung als Excel-Vorlagendatei sollte der Zellschutz aus den grauen Zellen entfernt werden, soweit nicht schon geschehen.</a:t>
          </a:r>
        </a:p>
        <a:p>
          <a:pPr algn="l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0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Über Rückmeldungen zu Erfahrungen mit dieser Excelmappe würde ich mich freuen.</a:t>
          </a:r>
          <a:endParaRPr lang="de-DE" sz="10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Torsten Hentrop, Aus- und Fortbildungszentrum</a:t>
          </a:r>
          <a:endParaRPr lang="de-DE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52</xdr:row>
      <xdr:rowOff>0</xdr:rowOff>
    </xdr:from>
    <xdr:to>
      <xdr:col>5</xdr:col>
      <xdr:colOff>44823</xdr:colOff>
      <xdr:row>55</xdr:row>
      <xdr:rowOff>44823</xdr:rowOff>
    </xdr:to>
    <xdr:sp macro="" textlink="">
      <xdr:nvSpPr>
        <xdr:cNvPr id="2" name="Textfeld 1"/>
        <xdr:cNvSpPr txBox="1"/>
      </xdr:nvSpPr>
      <xdr:spPr>
        <a:xfrm>
          <a:off x="246529" y="9087971"/>
          <a:ext cx="5031441" cy="51547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Hinweis:</a:t>
          </a:r>
          <a:r>
            <a:rPr lang="de-DE" sz="1100" baseline="0"/>
            <a:t> </a:t>
          </a:r>
        </a:p>
        <a:p>
          <a:r>
            <a:rPr lang="de-DE" sz="1100" baseline="0"/>
            <a:t>Beihilfe wird nach Beschäftigtenanzahl und nicht nach VZÄ berechnet.</a:t>
          </a:r>
          <a:endParaRPr lang="de-DE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52</xdr:row>
      <xdr:rowOff>0</xdr:rowOff>
    </xdr:from>
    <xdr:to>
      <xdr:col>5</xdr:col>
      <xdr:colOff>44823</xdr:colOff>
      <xdr:row>55</xdr:row>
      <xdr:rowOff>44823</xdr:rowOff>
    </xdr:to>
    <xdr:sp macro="" textlink="">
      <xdr:nvSpPr>
        <xdr:cNvPr id="2" name="Textfeld 1"/>
        <xdr:cNvSpPr txBox="1"/>
      </xdr:nvSpPr>
      <xdr:spPr>
        <a:xfrm>
          <a:off x="247650" y="9296400"/>
          <a:ext cx="5026398" cy="53059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Hinweis:</a:t>
          </a:r>
          <a:r>
            <a:rPr lang="de-DE" sz="1100" baseline="0"/>
            <a:t> </a:t>
          </a:r>
        </a:p>
        <a:p>
          <a:r>
            <a:rPr lang="de-DE" sz="1100" baseline="0"/>
            <a:t>Beihilfe wird nach Beschäftigtenanzahl und nicht nach VZÄ berechnet.</a:t>
          </a:r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A25" sqref="A25"/>
    </sheetView>
  </sheetViews>
  <sheetFormatPr baseColWidth="10" defaultRowHeight="12.75" x14ac:dyDescent="0.2"/>
  <sheetData/>
  <phoneticPr fontId="3" type="noConversion"/>
  <pageMargins left="0.78740157499999996" right="0.78740157499999996" top="0.984251969" bottom="0.984251969" header="0.4921259845" footer="0.4921259845"/>
  <pageSetup paperSize="9" orientation="portrait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zoomScale="115" zoomScaleNormal="115" workbookViewId="0">
      <selection activeCell="A3" sqref="A3"/>
    </sheetView>
  </sheetViews>
  <sheetFormatPr baseColWidth="10" defaultRowHeight="12.75" x14ac:dyDescent="0.2"/>
  <cols>
    <col min="1" max="1" width="46.5703125" style="10" customWidth="1"/>
    <col min="2" max="2" width="13.42578125" style="10" customWidth="1"/>
    <col min="3" max="16384" width="11.42578125" style="10"/>
  </cols>
  <sheetData>
    <row r="1" spans="1:2" ht="18" x14ac:dyDescent="0.25">
      <c r="A1" s="166" t="s">
        <v>195</v>
      </c>
      <c r="B1" s="167"/>
    </row>
    <row r="2" spans="1:2" x14ac:dyDescent="0.2">
      <c r="A2" s="164" t="s">
        <v>229</v>
      </c>
      <c r="B2" s="165">
        <v>2015</v>
      </c>
    </row>
    <row r="3" spans="1:2" ht="17.25" customHeight="1" x14ac:dyDescent="0.2">
      <c r="A3" s="11" t="s">
        <v>196</v>
      </c>
      <c r="B3" s="12"/>
    </row>
    <row r="4" spans="1:2" ht="14.25" customHeight="1" x14ac:dyDescent="0.2">
      <c r="A4" s="13" t="s">
        <v>197</v>
      </c>
      <c r="B4" s="14">
        <v>85</v>
      </c>
    </row>
    <row r="5" spans="1:2" x14ac:dyDescent="0.2">
      <c r="A5" s="13" t="s">
        <v>198</v>
      </c>
      <c r="B5" s="14">
        <v>1781</v>
      </c>
    </row>
    <row r="6" spans="1:2" x14ac:dyDescent="0.2">
      <c r="A6" s="13" t="s">
        <v>199</v>
      </c>
      <c r="B6" s="14">
        <v>2853</v>
      </c>
    </row>
    <row r="7" spans="1:2" x14ac:dyDescent="0.2">
      <c r="A7" s="13" t="s">
        <v>200</v>
      </c>
      <c r="B7" s="14">
        <v>44</v>
      </c>
    </row>
    <row r="8" spans="1:2" ht="23.25" customHeight="1" x14ac:dyDescent="0.2">
      <c r="A8" s="11" t="s">
        <v>75</v>
      </c>
      <c r="B8" s="15">
        <v>0.3</v>
      </c>
    </row>
    <row r="9" spans="1:2" x14ac:dyDescent="0.2">
      <c r="A9" s="11" t="s">
        <v>8</v>
      </c>
      <c r="B9" s="15">
        <v>0.1429</v>
      </c>
    </row>
    <row r="10" spans="1:2" x14ac:dyDescent="0.2">
      <c r="A10" s="11" t="s">
        <v>9</v>
      </c>
      <c r="B10" s="15">
        <v>1.1000000000000001E-3</v>
      </c>
    </row>
    <row r="11" spans="1:2" x14ac:dyDescent="0.2">
      <c r="A11" s="11" t="s">
        <v>10</v>
      </c>
      <c r="B11" s="15">
        <v>8.0000000000000002E-3</v>
      </c>
    </row>
    <row r="12" spans="1:2" ht="20.25" customHeight="1" x14ac:dyDescent="0.2">
      <c r="A12" s="13" t="s">
        <v>201</v>
      </c>
      <c r="B12" s="16">
        <v>0.2</v>
      </c>
    </row>
    <row r="13" spans="1:2" x14ac:dyDescent="0.2">
      <c r="A13" s="13" t="s">
        <v>202</v>
      </c>
      <c r="B13" s="16">
        <v>0.15</v>
      </c>
    </row>
    <row r="14" spans="1:2" ht="21.75" customHeight="1" x14ac:dyDescent="0.2">
      <c r="A14" s="11" t="s">
        <v>203</v>
      </c>
      <c r="B14" s="16">
        <v>0.1</v>
      </c>
    </row>
    <row r="15" spans="1:2" ht="24.75" customHeight="1" x14ac:dyDescent="0.2">
      <c r="A15" s="11" t="s">
        <v>20</v>
      </c>
      <c r="B15" s="14">
        <v>10200</v>
      </c>
    </row>
    <row r="17" spans="1:1" ht="25.5" x14ac:dyDescent="0.2">
      <c r="A17" s="162" t="s">
        <v>226</v>
      </c>
    </row>
  </sheetData>
  <mergeCells count="1">
    <mergeCell ref="A1:B1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7"/>
  <sheetViews>
    <sheetView zoomScale="115" zoomScaleNormal="115" workbookViewId="0">
      <pane ySplit="2" topLeftCell="A3" activePane="bottomLeft" state="frozen"/>
      <selection pane="bottomLeft" activeCell="B4" sqref="B4"/>
    </sheetView>
  </sheetViews>
  <sheetFormatPr baseColWidth="10" defaultRowHeight="12.75" x14ac:dyDescent="0.2"/>
  <cols>
    <col min="1" max="1" width="17.140625" customWidth="1"/>
  </cols>
  <sheetData>
    <row r="1" spans="1:7" x14ac:dyDescent="0.2">
      <c r="A1" s="6" t="s">
        <v>76</v>
      </c>
      <c r="F1" s="2"/>
      <c r="G1" s="7"/>
    </row>
    <row r="2" spans="1:7" x14ac:dyDescent="0.2">
      <c r="A2" s="6" t="s">
        <v>77</v>
      </c>
      <c r="B2" s="8" t="s">
        <v>228</v>
      </c>
      <c r="C2" s="8" t="s">
        <v>227</v>
      </c>
      <c r="D2" s="8" t="s">
        <v>165</v>
      </c>
      <c r="E2" s="8" t="s">
        <v>164</v>
      </c>
      <c r="F2" s="8" t="s">
        <v>79</v>
      </c>
      <c r="G2" s="8" t="s">
        <v>78</v>
      </c>
    </row>
    <row r="3" spans="1:7" x14ac:dyDescent="0.2">
      <c r="A3" s="17" t="s">
        <v>80</v>
      </c>
      <c r="B3" s="163">
        <v>0</v>
      </c>
      <c r="C3" s="163">
        <v>0</v>
      </c>
      <c r="D3" s="19">
        <v>0</v>
      </c>
      <c r="E3" s="19">
        <v>0</v>
      </c>
      <c r="F3" s="18">
        <v>0</v>
      </c>
      <c r="G3" s="18">
        <v>0</v>
      </c>
    </row>
    <row r="4" spans="1:7" x14ac:dyDescent="0.2">
      <c r="A4" s="20" t="s">
        <v>166</v>
      </c>
      <c r="B4" s="163">
        <v>23359</v>
      </c>
      <c r="C4" s="163">
        <v>23304</v>
      </c>
      <c r="D4" s="19">
        <v>22518</v>
      </c>
      <c r="E4" s="19">
        <v>22000</v>
      </c>
      <c r="F4" s="19">
        <v>21433</v>
      </c>
      <c r="G4" s="19">
        <v>21205</v>
      </c>
    </row>
    <row r="5" spans="1:7" x14ac:dyDescent="0.2">
      <c r="A5" s="20" t="s">
        <v>167</v>
      </c>
      <c r="B5" s="163">
        <v>20098</v>
      </c>
      <c r="C5" s="163">
        <v>20071</v>
      </c>
      <c r="D5" s="19">
        <v>19344</v>
      </c>
      <c r="E5" s="19">
        <v>18829</v>
      </c>
      <c r="F5" s="19">
        <v>18334</v>
      </c>
      <c r="G5" s="19">
        <v>18154</v>
      </c>
    </row>
    <row r="6" spans="1:7" x14ac:dyDescent="0.2">
      <c r="A6" s="20" t="s">
        <v>168</v>
      </c>
      <c r="B6" s="163">
        <v>44890</v>
      </c>
      <c r="C6" s="163">
        <v>44176</v>
      </c>
      <c r="D6" s="19">
        <v>42404</v>
      </c>
      <c r="E6" s="19">
        <v>42104</v>
      </c>
      <c r="F6" s="19">
        <v>41326</v>
      </c>
      <c r="G6" s="19">
        <v>40855</v>
      </c>
    </row>
    <row r="7" spans="1:7" x14ac:dyDescent="0.2">
      <c r="A7" s="20" t="s">
        <v>169</v>
      </c>
      <c r="B7" s="163">
        <v>48448</v>
      </c>
      <c r="C7" s="163">
        <v>46710</v>
      </c>
      <c r="D7" s="19">
        <v>45915</v>
      </c>
      <c r="E7" s="19">
        <v>45469</v>
      </c>
      <c r="F7" s="19">
        <v>44497</v>
      </c>
      <c r="G7" s="19">
        <v>44008</v>
      </c>
    </row>
    <row r="8" spans="1:7" x14ac:dyDescent="0.2">
      <c r="A8" s="20" t="s">
        <v>170</v>
      </c>
      <c r="B8" s="163">
        <v>48274</v>
      </c>
      <c r="C8" s="163">
        <v>46517</v>
      </c>
      <c r="D8" s="19">
        <v>45845</v>
      </c>
      <c r="E8" s="19">
        <v>45159</v>
      </c>
      <c r="F8" s="19">
        <v>44625</v>
      </c>
      <c r="G8" s="19">
        <v>44413</v>
      </c>
    </row>
    <row r="9" spans="1:7" x14ac:dyDescent="0.2">
      <c r="A9" s="20" t="s">
        <v>171</v>
      </c>
      <c r="B9" s="163">
        <v>53474</v>
      </c>
      <c r="C9" s="163">
        <v>49196</v>
      </c>
      <c r="D9" s="19">
        <v>48470</v>
      </c>
      <c r="E9" s="19">
        <v>47674</v>
      </c>
      <c r="F9" s="19">
        <v>47500</v>
      </c>
      <c r="G9" s="19">
        <v>47370</v>
      </c>
    </row>
    <row r="10" spans="1:7" x14ac:dyDescent="0.2">
      <c r="A10" s="20" t="s">
        <v>172</v>
      </c>
      <c r="B10" s="163">
        <v>15378</v>
      </c>
      <c r="C10" s="163">
        <v>15004</v>
      </c>
      <c r="D10" s="19">
        <v>14311</v>
      </c>
      <c r="E10" s="19">
        <v>14395</v>
      </c>
      <c r="F10" s="19">
        <v>14145</v>
      </c>
      <c r="G10" s="19">
        <v>13925</v>
      </c>
    </row>
    <row r="11" spans="1:7" x14ac:dyDescent="0.2">
      <c r="A11" s="20" t="s">
        <v>173</v>
      </c>
      <c r="B11" s="163">
        <v>53731</v>
      </c>
      <c r="C11" s="163">
        <v>51140</v>
      </c>
      <c r="D11" s="19">
        <v>51266</v>
      </c>
      <c r="E11" s="19">
        <v>50488</v>
      </c>
      <c r="F11" s="19">
        <v>49947</v>
      </c>
      <c r="G11" s="19">
        <v>49755</v>
      </c>
    </row>
    <row r="12" spans="1:7" x14ac:dyDescent="0.2">
      <c r="A12" s="20" t="s">
        <v>174</v>
      </c>
      <c r="B12" s="163">
        <v>16205</v>
      </c>
      <c r="C12" s="163">
        <v>15968</v>
      </c>
      <c r="D12" s="19">
        <v>15203</v>
      </c>
      <c r="E12" s="19">
        <v>15271</v>
      </c>
      <c r="F12" s="19">
        <v>14939</v>
      </c>
      <c r="G12" s="19">
        <v>14612</v>
      </c>
    </row>
    <row r="13" spans="1:7" x14ac:dyDescent="0.2">
      <c r="A13" s="20" t="s">
        <v>175</v>
      </c>
      <c r="B13" s="163">
        <v>56320</v>
      </c>
      <c r="C13" s="163">
        <v>52893</v>
      </c>
      <c r="D13" s="19">
        <v>52750</v>
      </c>
      <c r="E13" s="19">
        <v>52014</v>
      </c>
      <c r="F13" s="19">
        <v>51339</v>
      </c>
      <c r="G13" s="19">
        <v>51110</v>
      </c>
    </row>
    <row r="14" spans="1:7" x14ac:dyDescent="0.2">
      <c r="A14" s="20" t="s">
        <v>176</v>
      </c>
      <c r="B14" s="163">
        <v>61144</v>
      </c>
      <c r="C14" s="163">
        <v>57788</v>
      </c>
      <c r="D14" s="19">
        <v>57775</v>
      </c>
      <c r="E14" s="19">
        <v>56892</v>
      </c>
      <c r="F14" s="19">
        <v>56130</v>
      </c>
      <c r="G14" s="19">
        <v>55893</v>
      </c>
    </row>
    <row r="15" spans="1:7" x14ac:dyDescent="0.2">
      <c r="A15" s="20" t="s">
        <v>177</v>
      </c>
      <c r="B15" s="163">
        <v>60995</v>
      </c>
      <c r="C15" s="163">
        <v>57119</v>
      </c>
      <c r="D15" s="19">
        <v>57648</v>
      </c>
      <c r="E15" s="19">
        <v>57327</v>
      </c>
      <c r="F15" s="19">
        <v>56125</v>
      </c>
      <c r="G15" s="19">
        <v>55748</v>
      </c>
    </row>
    <row r="16" spans="1:7" x14ac:dyDescent="0.2">
      <c r="A16" s="20" t="s">
        <v>178</v>
      </c>
      <c r="B16" s="163">
        <v>69267</v>
      </c>
      <c r="C16" s="163">
        <v>65504</v>
      </c>
      <c r="D16" s="19">
        <v>65291</v>
      </c>
      <c r="E16" s="19">
        <v>64182</v>
      </c>
      <c r="F16" s="19">
        <v>63670</v>
      </c>
      <c r="G16" s="19">
        <v>63519</v>
      </c>
    </row>
    <row r="17" spans="1:7" x14ac:dyDescent="0.2">
      <c r="A17" s="20" t="s">
        <v>179</v>
      </c>
      <c r="B17" s="163">
        <v>70220</v>
      </c>
      <c r="C17" s="163">
        <v>65434</v>
      </c>
      <c r="D17" s="19">
        <v>64755</v>
      </c>
      <c r="E17" s="19">
        <v>64731</v>
      </c>
      <c r="F17" s="19">
        <v>64631</v>
      </c>
      <c r="G17" s="19">
        <v>64371</v>
      </c>
    </row>
    <row r="18" spans="1:7" x14ac:dyDescent="0.2">
      <c r="A18" s="20" t="s">
        <v>180</v>
      </c>
      <c r="B18" s="163">
        <v>77225</v>
      </c>
      <c r="C18" s="163">
        <v>73462</v>
      </c>
      <c r="D18" s="19">
        <v>73437</v>
      </c>
      <c r="E18" s="19">
        <v>71893</v>
      </c>
      <c r="F18" s="19">
        <v>71096</v>
      </c>
      <c r="G18" s="19">
        <v>70801</v>
      </c>
    </row>
    <row r="19" spans="1:7" x14ac:dyDescent="0.2">
      <c r="A19" s="20" t="s">
        <v>181</v>
      </c>
      <c r="B19" s="163">
        <v>78365</v>
      </c>
      <c r="C19" s="163">
        <v>0</v>
      </c>
      <c r="D19" s="19">
        <v>69480</v>
      </c>
      <c r="E19" s="19">
        <v>68438</v>
      </c>
      <c r="F19" s="19">
        <v>71096</v>
      </c>
      <c r="G19" s="19">
        <v>70801</v>
      </c>
    </row>
    <row r="20" spans="1:7" x14ac:dyDescent="0.2">
      <c r="A20" s="20" t="s">
        <v>182</v>
      </c>
      <c r="B20" s="163">
        <v>28082</v>
      </c>
      <c r="C20" s="163">
        <v>30096</v>
      </c>
      <c r="D20" s="19">
        <v>28131</v>
      </c>
      <c r="E20" s="19">
        <v>27974</v>
      </c>
      <c r="F20" s="19">
        <v>27134</v>
      </c>
      <c r="G20" s="19">
        <v>26477</v>
      </c>
    </row>
    <row r="21" spans="1:7" x14ac:dyDescent="0.2">
      <c r="A21" s="20" t="s">
        <v>183</v>
      </c>
      <c r="B21" s="163">
        <v>32054</v>
      </c>
      <c r="C21" s="163">
        <v>31785</v>
      </c>
      <c r="D21" s="19">
        <v>30426</v>
      </c>
      <c r="E21" s="19">
        <v>30011</v>
      </c>
      <c r="F21" s="19">
        <v>29385</v>
      </c>
      <c r="G21" s="19">
        <v>28853</v>
      </c>
    </row>
    <row r="22" spans="1:7" x14ac:dyDescent="0.2">
      <c r="A22" s="20" t="s">
        <v>184</v>
      </c>
      <c r="B22" s="163">
        <v>26777</v>
      </c>
      <c r="C22" s="163">
        <v>26747</v>
      </c>
      <c r="D22" s="19">
        <v>25784</v>
      </c>
      <c r="E22" s="19">
        <v>25982</v>
      </c>
      <c r="F22" s="19">
        <v>25507</v>
      </c>
      <c r="G22" s="19">
        <v>24782</v>
      </c>
    </row>
    <row r="23" spans="1:7" x14ac:dyDescent="0.2">
      <c r="A23" s="20" t="s">
        <v>185</v>
      </c>
      <c r="B23" s="163">
        <v>16314</v>
      </c>
      <c r="C23" s="163">
        <v>15793</v>
      </c>
      <c r="D23" s="19">
        <v>11850</v>
      </c>
      <c r="E23" s="19">
        <v>13178</v>
      </c>
      <c r="F23" s="19">
        <v>14652</v>
      </c>
      <c r="G23" s="19">
        <v>14119</v>
      </c>
    </row>
    <row r="24" spans="1:7" x14ac:dyDescent="0.2">
      <c r="A24" s="20" t="s">
        <v>186</v>
      </c>
      <c r="B24" s="163">
        <v>32434</v>
      </c>
      <c r="C24" s="163">
        <v>32204</v>
      </c>
      <c r="D24" s="19">
        <v>31860</v>
      </c>
      <c r="E24" s="19">
        <v>31507</v>
      </c>
      <c r="F24" s="19">
        <v>31019</v>
      </c>
      <c r="G24" s="19">
        <v>30036</v>
      </c>
    </row>
    <row r="25" spans="1:7" x14ac:dyDescent="0.2">
      <c r="A25" s="20" t="s">
        <v>187</v>
      </c>
      <c r="B25" s="163">
        <v>33338</v>
      </c>
      <c r="C25" s="163">
        <v>32757</v>
      </c>
      <c r="D25" s="19">
        <v>31171</v>
      </c>
      <c r="E25" s="19">
        <v>31020</v>
      </c>
      <c r="F25" s="19">
        <v>30970</v>
      </c>
      <c r="G25" s="19">
        <v>30235</v>
      </c>
    </row>
    <row r="26" spans="1:7" x14ac:dyDescent="0.2">
      <c r="A26" s="20" t="s">
        <v>188</v>
      </c>
      <c r="B26" s="163">
        <v>37208</v>
      </c>
      <c r="C26" s="163">
        <v>36683</v>
      </c>
      <c r="D26" s="19">
        <v>34901</v>
      </c>
      <c r="E26" s="19">
        <v>34660</v>
      </c>
      <c r="F26" s="19">
        <v>34227</v>
      </c>
      <c r="G26" s="19">
        <v>33508</v>
      </c>
    </row>
    <row r="27" spans="1:7" x14ac:dyDescent="0.2">
      <c r="A27" s="20" t="s">
        <v>189</v>
      </c>
      <c r="B27" s="163">
        <v>36968</v>
      </c>
      <c r="C27" s="163">
        <v>36914</v>
      </c>
      <c r="D27" s="19">
        <v>35703</v>
      </c>
      <c r="E27" s="19">
        <v>35659</v>
      </c>
      <c r="F27" s="19">
        <v>35123</v>
      </c>
      <c r="G27" s="19">
        <v>34749</v>
      </c>
    </row>
    <row r="28" spans="1:7" x14ac:dyDescent="0.2">
      <c r="A28" s="20" t="s">
        <v>190</v>
      </c>
      <c r="B28" s="163">
        <v>13164</v>
      </c>
      <c r="C28" s="163">
        <v>13288</v>
      </c>
      <c r="D28" s="19">
        <v>12762</v>
      </c>
      <c r="E28" s="19">
        <v>12560</v>
      </c>
      <c r="F28" s="19">
        <v>12462</v>
      </c>
      <c r="G28" s="19">
        <v>12208</v>
      </c>
    </row>
    <row r="29" spans="1:7" x14ac:dyDescent="0.2">
      <c r="A29" s="20" t="s">
        <v>191</v>
      </c>
      <c r="B29" s="163">
        <v>42493</v>
      </c>
      <c r="C29" s="163">
        <v>41779</v>
      </c>
      <c r="D29" s="19">
        <v>39813</v>
      </c>
      <c r="E29" s="19">
        <v>39502</v>
      </c>
      <c r="F29" s="19">
        <v>38704</v>
      </c>
      <c r="G29" s="19">
        <v>38263</v>
      </c>
    </row>
    <row r="30" spans="1:7" x14ac:dyDescent="0.2">
      <c r="A30" s="20" t="s">
        <v>81</v>
      </c>
      <c r="B30" s="163">
        <v>14131</v>
      </c>
      <c r="C30" s="163">
        <v>14047</v>
      </c>
      <c r="D30" s="19">
        <v>13191</v>
      </c>
      <c r="E30" s="19">
        <v>12615</v>
      </c>
      <c r="F30" s="19">
        <v>12330</v>
      </c>
      <c r="G30" s="19">
        <v>12127</v>
      </c>
    </row>
    <row r="31" spans="1:7" x14ac:dyDescent="0.2">
      <c r="A31" s="20" t="s">
        <v>82</v>
      </c>
      <c r="B31" s="163">
        <v>82364</v>
      </c>
      <c r="C31" s="163">
        <v>78937</v>
      </c>
      <c r="D31" s="19">
        <v>78226</v>
      </c>
      <c r="E31" s="19">
        <v>76321</v>
      </c>
      <c r="F31" s="19">
        <v>75712</v>
      </c>
      <c r="G31" s="19">
        <v>75649</v>
      </c>
    </row>
    <row r="32" spans="1:7" x14ac:dyDescent="0.2">
      <c r="A32" s="20" t="s">
        <v>83</v>
      </c>
      <c r="B32" s="163">
        <v>87552</v>
      </c>
      <c r="C32" s="163">
        <v>83615</v>
      </c>
      <c r="D32" s="19">
        <v>83513</v>
      </c>
      <c r="E32" s="19">
        <v>81812</v>
      </c>
      <c r="F32" s="19">
        <v>80215</v>
      </c>
      <c r="G32" s="19">
        <v>79817</v>
      </c>
    </row>
    <row r="33" spans="1:7" x14ac:dyDescent="0.2">
      <c r="A33" s="20" t="s">
        <v>84</v>
      </c>
      <c r="B33" s="163">
        <v>91616</v>
      </c>
      <c r="C33" s="163">
        <v>87784</v>
      </c>
      <c r="D33" s="19">
        <v>88288</v>
      </c>
      <c r="E33" s="19">
        <v>86862</v>
      </c>
      <c r="F33" s="19">
        <v>86246</v>
      </c>
      <c r="G33" s="19">
        <v>84830</v>
      </c>
    </row>
    <row r="34" spans="1:7" x14ac:dyDescent="0.2">
      <c r="A34" s="20" t="s">
        <v>85</v>
      </c>
      <c r="B34" s="163">
        <v>96673</v>
      </c>
      <c r="C34" s="163">
        <v>93709</v>
      </c>
      <c r="D34" s="19">
        <v>93376</v>
      </c>
      <c r="E34" s="19">
        <v>91282</v>
      </c>
      <c r="F34" s="19">
        <v>90004</v>
      </c>
      <c r="G34" s="19">
        <v>89658</v>
      </c>
    </row>
    <row r="35" spans="1:7" x14ac:dyDescent="0.2">
      <c r="A35" s="20" t="s">
        <v>86</v>
      </c>
      <c r="B35" s="163">
        <v>107377</v>
      </c>
      <c r="C35" s="163">
        <v>102953</v>
      </c>
      <c r="D35" s="19">
        <v>103274</v>
      </c>
      <c r="E35" s="19">
        <v>101849</v>
      </c>
      <c r="F35" s="19">
        <v>100755</v>
      </c>
      <c r="G35" s="19">
        <v>100378</v>
      </c>
    </row>
    <row r="36" spans="1:7" x14ac:dyDescent="0.2">
      <c r="A36" s="20" t="s">
        <v>87</v>
      </c>
      <c r="B36" s="163">
        <v>0</v>
      </c>
      <c r="C36" s="163">
        <v>0</v>
      </c>
      <c r="D36" s="19">
        <v>0</v>
      </c>
      <c r="E36" s="19">
        <v>0</v>
      </c>
      <c r="F36" s="21">
        <v>0</v>
      </c>
      <c r="G36" s="21">
        <v>0</v>
      </c>
    </row>
    <row r="37" spans="1:7" x14ac:dyDescent="0.2">
      <c r="A37" s="20" t="s">
        <v>88</v>
      </c>
      <c r="B37" s="163">
        <v>69675</v>
      </c>
      <c r="C37" s="163">
        <v>66796</v>
      </c>
      <c r="D37" s="19">
        <v>66617</v>
      </c>
      <c r="E37" s="19">
        <v>65489</v>
      </c>
      <c r="F37" s="19">
        <v>64346</v>
      </c>
      <c r="G37" s="19">
        <v>64064</v>
      </c>
    </row>
    <row r="38" spans="1:7" x14ac:dyDescent="0.2">
      <c r="A38" s="20" t="s">
        <v>89</v>
      </c>
      <c r="B38" s="163">
        <v>76993</v>
      </c>
      <c r="C38" s="163">
        <v>74032</v>
      </c>
      <c r="D38" s="19">
        <v>73797</v>
      </c>
      <c r="E38" s="19">
        <v>72435</v>
      </c>
      <c r="F38" s="19">
        <v>71272</v>
      </c>
      <c r="G38" s="19">
        <v>70834</v>
      </c>
    </row>
    <row r="39" spans="1:7" x14ac:dyDescent="0.2">
      <c r="A39" s="20" t="s">
        <v>90</v>
      </c>
      <c r="B39" s="163">
        <v>91945</v>
      </c>
      <c r="C39" s="163">
        <v>88911</v>
      </c>
      <c r="D39" s="19">
        <v>88461</v>
      </c>
      <c r="E39" s="19">
        <v>87475</v>
      </c>
      <c r="F39" s="19">
        <v>85985</v>
      </c>
      <c r="G39" s="19">
        <v>85642</v>
      </c>
    </row>
    <row r="40" spans="1:7" x14ac:dyDescent="0.2">
      <c r="A40" s="20" t="s">
        <v>91</v>
      </c>
      <c r="B40" s="163">
        <v>57794</v>
      </c>
      <c r="C40" s="163">
        <v>55110</v>
      </c>
      <c r="D40" s="19">
        <v>55043</v>
      </c>
      <c r="E40" s="19">
        <v>54479</v>
      </c>
      <c r="F40" s="19">
        <v>53975</v>
      </c>
      <c r="G40" s="19">
        <v>53623</v>
      </c>
    </row>
    <row r="41" spans="1:7" x14ac:dyDescent="0.2">
      <c r="A41" s="20" t="s">
        <v>192</v>
      </c>
      <c r="B41" s="163">
        <v>16205</v>
      </c>
      <c r="C41" s="163">
        <v>15968</v>
      </c>
      <c r="D41" s="19">
        <v>15203</v>
      </c>
      <c r="E41" s="19">
        <v>15271</v>
      </c>
      <c r="F41" s="19">
        <v>14939</v>
      </c>
      <c r="G41" s="19">
        <v>14612</v>
      </c>
    </row>
    <row r="42" spans="1:7" x14ac:dyDescent="0.2">
      <c r="A42" s="20" t="s">
        <v>92</v>
      </c>
      <c r="B42" s="163">
        <v>77476</v>
      </c>
      <c r="C42" s="163">
        <v>74573</v>
      </c>
      <c r="D42" s="19">
        <v>73693</v>
      </c>
      <c r="E42" s="19">
        <v>72506</v>
      </c>
      <c r="F42" s="19">
        <v>71085</v>
      </c>
      <c r="G42" s="19">
        <v>71057</v>
      </c>
    </row>
    <row r="43" spans="1:7" x14ac:dyDescent="0.2">
      <c r="A43" s="20" t="s">
        <v>93</v>
      </c>
      <c r="B43" s="163">
        <v>85759</v>
      </c>
      <c r="C43" s="163">
        <v>82616</v>
      </c>
      <c r="D43" s="19">
        <v>82570</v>
      </c>
      <c r="E43" s="19">
        <v>78758</v>
      </c>
      <c r="F43" s="19">
        <v>77705</v>
      </c>
      <c r="G43" s="19">
        <v>76928</v>
      </c>
    </row>
    <row r="44" spans="1:7" x14ac:dyDescent="0.2">
      <c r="A44" s="20" t="s">
        <v>94</v>
      </c>
      <c r="B44" s="163">
        <v>91236</v>
      </c>
      <c r="C44" s="163">
        <v>87784</v>
      </c>
      <c r="D44" s="19">
        <v>88288</v>
      </c>
      <c r="E44" s="19">
        <v>86862</v>
      </c>
      <c r="F44" s="19">
        <v>86246</v>
      </c>
      <c r="G44" s="19">
        <v>84830</v>
      </c>
    </row>
    <row r="45" spans="1:7" x14ac:dyDescent="0.2">
      <c r="A45" s="20" t="s">
        <v>95</v>
      </c>
      <c r="B45" s="163">
        <v>96673</v>
      </c>
      <c r="C45" s="163">
        <v>93709</v>
      </c>
      <c r="D45" s="19">
        <v>93376</v>
      </c>
      <c r="E45" s="19">
        <v>91282</v>
      </c>
      <c r="F45" s="19">
        <v>90004</v>
      </c>
      <c r="G45" s="19">
        <v>89658</v>
      </c>
    </row>
    <row r="46" spans="1:7" x14ac:dyDescent="0.2">
      <c r="A46" s="20" t="s">
        <v>96</v>
      </c>
      <c r="B46" s="163">
        <v>0</v>
      </c>
      <c r="C46" s="163">
        <v>0</v>
      </c>
      <c r="D46" s="19">
        <v>0</v>
      </c>
      <c r="E46" s="19">
        <v>0</v>
      </c>
      <c r="F46" s="19">
        <v>0</v>
      </c>
      <c r="G46" s="19">
        <v>0</v>
      </c>
    </row>
    <row r="47" spans="1:7" x14ac:dyDescent="0.2">
      <c r="A47" s="20" t="s">
        <v>97</v>
      </c>
      <c r="B47" s="163">
        <v>62683</v>
      </c>
      <c r="C47" s="163">
        <v>62594</v>
      </c>
      <c r="D47" s="19">
        <v>60921</v>
      </c>
      <c r="E47" s="19">
        <v>58566</v>
      </c>
      <c r="F47" s="19">
        <v>57362</v>
      </c>
      <c r="G47" s="19">
        <v>56385</v>
      </c>
    </row>
    <row r="48" spans="1:7" x14ac:dyDescent="0.2">
      <c r="A48" s="20" t="s">
        <v>98</v>
      </c>
      <c r="B48" s="163">
        <v>67482</v>
      </c>
      <c r="C48" s="163">
        <v>67589</v>
      </c>
      <c r="D48" s="19">
        <v>65894</v>
      </c>
      <c r="E48" s="19">
        <v>63823</v>
      </c>
      <c r="F48" s="19">
        <v>62451</v>
      </c>
      <c r="G48" s="19">
        <v>61393</v>
      </c>
    </row>
    <row r="49" spans="1:7" x14ac:dyDescent="0.2">
      <c r="A49" s="20" t="s">
        <v>99</v>
      </c>
      <c r="B49" s="163">
        <v>73622</v>
      </c>
      <c r="C49" s="163">
        <v>73214</v>
      </c>
      <c r="D49" s="19">
        <v>72115</v>
      </c>
      <c r="E49" s="19">
        <v>69652</v>
      </c>
      <c r="F49" s="19">
        <v>68738</v>
      </c>
      <c r="G49" s="19">
        <v>67527</v>
      </c>
    </row>
    <row r="50" spans="1:7" x14ac:dyDescent="0.2">
      <c r="A50" s="20" t="s">
        <v>100</v>
      </c>
      <c r="B50" s="163">
        <v>70158</v>
      </c>
      <c r="C50" s="163">
        <v>69568</v>
      </c>
      <c r="D50" s="19">
        <v>67756</v>
      </c>
      <c r="E50" s="19">
        <v>65270</v>
      </c>
      <c r="F50" s="19">
        <v>62957</v>
      </c>
      <c r="G50" s="19">
        <v>62218</v>
      </c>
    </row>
    <row r="51" spans="1:7" x14ac:dyDescent="0.2">
      <c r="A51" s="20" t="s">
        <v>101</v>
      </c>
      <c r="B51" s="163">
        <v>60858</v>
      </c>
      <c r="C51" s="163">
        <v>60648</v>
      </c>
      <c r="D51" s="19">
        <v>58741</v>
      </c>
      <c r="E51" s="19">
        <v>56407</v>
      </c>
      <c r="F51" s="19">
        <v>55134</v>
      </c>
      <c r="G51" s="19">
        <v>54390</v>
      </c>
    </row>
    <row r="52" spans="1:7" x14ac:dyDescent="0.2">
      <c r="A52" s="20" t="s">
        <v>102</v>
      </c>
      <c r="B52" s="163">
        <v>83463</v>
      </c>
      <c r="C52" s="163">
        <v>82009</v>
      </c>
      <c r="D52" s="19">
        <v>79718</v>
      </c>
      <c r="E52" s="19">
        <v>77678</v>
      </c>
      <c r="F52" s="19">
        <v>72481</v>
      </c>
      <c r="G52" s="19">
        <v>71379</v>
      </c>
    </row>
    <row r="53" spans="1:7" x14ac:dyDescent="0.2">
      <c r="A53" s="20" t="s">
        <v>103</v>
      </c>
      <c r="B53" s="163">
        <v>69056</v>
      </c>
      <c r="C53" s="163">
        <v>68905</v>
      </c>
      <c r="D53" s="19">
        <v>66551</v>
      </c>
      <c r="E53" s="19">
        <v>62298</v>
      </c>
      <c r="F53" s="19">
        <v>59072</v>
      </c>
      <c r="G53" s="19">
        <v>58259</v>
      </c>
    </row>
    <row r="54" spans="1:7" x14ac:dyDescent="0.2">
      <c r="A54" s="20" t="s">
        <v>104</v>
      </c>
      <c r="B54" s="163">
        <v>79727</v>
      </c>
      <c r="C54" s="163">
        <v>79794</v>
      </c>
      <c r="D54" s="19">
        <v>78151</v>
      </c>
      <c r="E54" s="19">
        <v>76391</v>
      </c>
      <c r="F54" s="19">
        <v>74714</v>
      </c>
      <c r="G54" s="19">
        <v>73750</v>
      </c>
    </row>
    <row r="55" spans="1:7" x14ac:dyDescent="0.2">
      <c r="A55" s="20" t="s">
        <v>105</v>
      </c>
      <c r="B55" s="163">
        <v>87144</v>
      </c>
      <c r="C55" s="163">
        <v>86830</v>
      </c>
      <c r="D55" s="19">
        <v>84979</v>
      </c>
      <c r="E55" s="19">
        <v>82917</v>
      </c>
      <c r="F55" s="19">
        <v>81301</v>
      </c>
      <c r="G55" s="19">
        <v>80119</v>
      </c>
    </row>
    <row r="56" spans="1:7" x14ac:dyDescent="0.2">
      <c r="A56" s="20" t="s">
        <v>106</v>
      </c>
      <c r="B56" s="163">
        <v>99286</v>
      </c>
      <c r="C56" s="163">
        <v>99594</v>
      </c>
      <c r="D56" s="19">
        <v>98913</v>
      </c>
      <c r="E56" s="19">
        <v>93337</v>
      </c>
      <c r="F56" s="19">
        <v>90503</v>
      </c>
      <c r="G56" s="19">
        <v>89511</v>
      </c>
    </row>
    <row r="57" spans="1:7" x14ac:dyDescent="0.2">
      <c r="A57" s="20" t="s">
        <v>107</v>
      </c>
      <c r="B57" s="163">
        <v>34065</v>
      </c>
      <c r="C57" s="163">
        <v>33732</v>
      </c>
      <c r="D57" s="19">
        <v>32010</v>
      </c>
      <c r="E57" s="19">
        <v>31015</v>
      </c>
      <c r="F57" s="19">
        <v>30630</v>
      </c>
      <c r="G57" s="19">
        <v>30210</v>
      </c>
    </row>
    <row r="58" spans="1:7" x14ac:dyDescent="0.2">
      <c r="A58" s="20" t="s">
        <v>108</v>
      </c>
      <c r="B58" s="163">
        <v>36169</v>
      </c>
      <c r="C58" s="163">
        <v>37344</v>
      </c>
      <c r="D58" s="19">
        <v>36645</v>
      </c>
      <c r="E58" s="19">
        <v>35645</v>
      </c>
      <c r="F58" s="19">
        <v>33194</v>
      </c>
      <c r="G58" s="19">
        <v>33057</v>
      </c>
    </row>
    <row r="59" spans="1:7" x14ac:dyDescent="0.2">
      <c r="A59" s="20" t="s">
        <v>193</v>
      </c>
      <c r="B59" s="163">
        <v>36542</v>
      </c>
      <c r="C59" s="163">
        <v>36446</v>
      </c>
      <c r="D59" s="19">
        <v>36535</v>
      </c>
      <c r="E59" s="19">
        <v>38129</v>
      </c>
      <c r="F59" s="19">
        <v>0</v>
      </c>
      <c r="G59" s="19">
        <v>0</v>
      </c>
    </row>
    <row r="60" spans="1:7" x14ac:dyDescent="0.2">
      <c r="A60" s="20" t="s">
        <v>109</v>
      </c>
      <c r="B60" s="163">
        <v>42052</v>
      </c>
      <c r="C60" s="163">
        <v>42001</v>
      </c>
      <c r="D60" s="19">
        <v>40576</v>
      </c>
      <c r="E60" s="19">
        <v>39477</v>
      </c>
      <c r="F60" s="19">
        <v>38727</v>
      </c>
      <c r="G60" s="19">
        <v>37930</v>
      </c>
    </row>
    <row r="61" spans="1:7" x14ac:dyDescent="0.2">
      <c r="A61" s="20" t="s">
        <v>110</v>
      </c>
      <c r="B61" s="163">
        <v>44507</v>
      </c>
      <c r="C61" s="163">
        <v>44441</v>
      </c>
      <c r="D61" s="19">
        <v>43389</v>
      </c>
      <c r="E61" s="19">
        <v>42480</v>
      </c>
      <c r="F61" s="19">
        <v>41564</v>
      </c>
      <c r="G61" s="19">
        <v>40913</v>
      </c>
    </row>
    <row r="62" spans="1:7" x14ac:dyDescent="0.2">
      <c r="A62" s="20" t="s">
        <v>111</v>
      </c>
      <c r="B62" s="163">
        <v>43042</v>
      </c>
      <c r="C62" s="163">
        <v>42758</v>
      </c>
      <c r="D62" s="19">
        <v>42311</v>
      </c>
      <c r="E62" s="19">
        <v>38555</v>
      </c>
      <c r="F62" s="21">
        <v>0</v>
      </c>
      <c r="G62" s="21">
        <v>0</v>
      </c>
    </row>
    <row r="63" spans="1:7" x14ac:dyDescent="0.2">
      <c r="A63" s="20" t="s">
        <v>112</v>
      </c>
      <c r="B63" s="163">
        <v>48004</v>
      </c>
      <c r="C63" s="163">
        <v>48243</v>
      </c>
      <c r="D63" s="19">
        <v>46879</v>
      </c>
      <c r="E63" s="19">
        <v>45707</v>
      </c>
      <c r="F63" s="19">
        <v>44585</v>
      </c>
      <c r="G63" s="19">
        <v>43876</v>
      </c>
    </row>
    <row r="64" spans="1:7" x14ac:dyDescent="0.2">
      <c r="A64" s="20" t="s">
        <v>113</v>
      </c>
      <c r="B64" s="163">
        <v>54701</v>
      </c>
      <c r="C64" s="163">
        <v>55557</v>
      </c>
      <c r="D64" s="19">
        <v>54566</v>
      </c>
      <c r="E64" s="19">
        <v>52971</v>
      </c>
      <c r="F64" s="19">
        <v>51852</v>
      </c>
      <c r="G64" s="19">
        <v>51078</v>
      </c>
    </row>
    <row r="65" spans="1:7" x14ac:dyDescent="0.2">
      <c r="A65" s="20" t="s">
        <v>114</v>
      </c>
      <c r="B65" s="163">
        <v>52713</v>
      </c>
      <c r="C65" s="163">
        <v>52842</v>
      </c>
      <c r="D65" s="19">
        <v>51720</v>
      </c>
      <c r="E65" s="19">
        <v>51125</v>
      </c>
      <c r="F65" s="19">
        <v>49994</v>
      </c>
      <c r="G65" s="19">
        <v>49188</v>
      </c>
    </row>
    <row r="66" spans="1:7" x14ac:dyDescent="0.2">
      <c r="A66" s="20" t="s">
        <v>115</v>
      </c>
      <c r="B66" s="163">
        <v>33429</v>
      </c>
      <c r="C66" s="163">
        <v>30571</v>
      </c>
      <c r="D66" s="19">
        <v>31460</v>
      </c>
      <c r="E66" s="19">
        <v>30715</v>
      </c>
      <c r="F66" s="19">
        <v>29564</v>
      </c>
      <c r="G66" s="19">
        <v>29742</v>
      </c>
    </row>
    <row r="67" spans="1:7" x14ac:dyDescent="0.2">
      <c r="A67" s="20" t="s">
        <v>116</v>
      </c>
      <c r="B67" s="163">
        <v>64577</v>
      </c>
      <c r="C67" s="163">
        <v>62152</v>
      </c>
      <c r="D67" s="19">
        <v>61067</v>
      </c>
      <c r="E67" s="19">
        <v>58920</v>
      </c>
      <c r="F67" s="19">
        <v>57704</v>
      </c>
      <c r="G67" s="19">
        <v>57665</v>
      </c>
    </row>
    <row r="68" spans="1:7" x14ac:dyDescent="0.2">
      <c r="A68" s="20" t="s">
        <v>117</v>
      </c>
      <c r="B68" s="163">
        <v>68424</v>
      </c>
      <c r="C68" s="163">
        <v>65677</v>
      </c>
      <c r="D68" s="19">
        <v>65107</v>
      </c>
      <c r="E68" s="19">
        <v>59997</v>
      </c>
      <c r="F68" s="19">
        <v>58335</v>
      </c>
      <c r="G68" s="19">
        <v>58245</v>
      </c>
    </row>
    <row r="69" spans="1:7" x14ac:dyDescent="0.2">
      <c r="A69" s="20" t="s">
        <v>118</v>
      </c>
      <c r="B69" s="163">
        <v>77695</v>
      </c>
      <c r="C69" s="163">
        <v>74059</v>
      </c>
      <c r="D69" s="19">
        <v>74324</v>
      </c>
      <c r="E69" s="19">
        <v>68996</v>
      </c>
      <c r="F69" s="19">
        <v>66936</v>
      </c>
      <c r="G69" s="19">
        <v>66186</v>
      </c>
    </row>
    <row r="70" spans="1:7" x14ac:dyDescent="0.2">
      <c r="A70" s="20" t="s">
        <v>119</v>
      </c>
      <c r="B70" s="163">
        <v>78635</v>
      </c>
      <c r="C70" s="163">
        <v>76467</v>
      </c>
      <c r="D70" s="19">
        <v>75862</v>
      </c>
      <c r="E70" s="19">
        <v>69735</v>
      </c>
      <c r="F70" s="19">
        <v>70241</v>
      </c>
      <c r="G70" s="19">
        <v>69928</v>
      </c>
    </row>
    <row r="71" spans="1:7" x14ac:dyDescent="0.2">
      <c r="A71" s="20" t="s">
        <v>120</v>
      </c>
      <c r="B71" s="163">
        <v>88651</v>
      </c>
      <c r="C71" s="163">
        <v>83899</v>
      </c>
      <c r="D71" s="19">
        <v>81917</v>
      </c>
      <c r="E71" s="19">
        <v>78381</v>
      </c>
      <c r="F71" s="19">
        <v>79974</v>
      </c>
      <c r="G71" s="19">
        <v>79990</v>
      </c>
    </row>
    <row r="72" spans="1:7" x14ac:dyDescent="0.2">
      <c r="A72" s="20" t="s">
        <v>121</v>
      </c>
      <c r="B72" s="163">
        <v>87373</v>
      </c>
      <c r="C72" s="163">
        <v>86855</v>
      </c>
      <c r="D72" s="19">
        <v>87623</v>
      </c>
      <c r="E72" s="19">
        <v>83597</v>
      </c>
      <c r="F72" s="19">
        <v>81844</v>
      </c>
      <c r="G72" s="19">
        <v>82760</v>
      </c>
    </row>
    <row r="73" spans="1:7" x14ac:dyDescent="0.2">
      <c r="A73" s="20" t="s">
        <v>122</v>
      </c>
      <c r="B73" s="163">
        <v>0</v>
      </c>
      <c r="C73" s="163">
        <v>0</v>
      </c>
      <c r="D73" s="19">
        <v>87623</v>
      </c>
      <c r="E73" s="19">
        <v>83597</v>
      </c>
      <c r="F73" s="19">
        <v>81844</v>
      </c>
      <c r="G73" s="19">
        <v>82760</v>
      </c>
    </row>
    <row r="74" spans="1:7" x14ac:dyDescent="0.2">
      <c r="A74" s="20" t="s">
        <v>123</v>
      </c>
      <c r="B74" s="163">
        <v>37003</v>
      </c>
      <c r="C74" s="163">
        <v>35305</v>
      </c>
      <c r="D74" s="19">
        <v>34109</v>
      </c>
      <c r="E74" s="19">
        <v>31695</v>
      </c>
      <c r="F74" s="19">
        <v>31311</v>
      </c>
      <c r="G74" s="19">
        <v>31177</v>
      </c>
    </row>
    <row r="75" spans="1:7" x14ac:dyDescent="0.2">
      <c r="A75" s="20" t="s">
        <v>124</v>
      </c>
      <c r="B75" s="163">
        <v>37447</v>
      </c>
      <c r="C75" s="163">
        <v>35080</v>
      </c>
      <c r="D75" s="19">
        <v>34830</v>
      </c>
      <c r="E75" s="19">
        <v>33973</v>
      </c>
      <c r="F75" s="19">
        <v>33955</v>
      </c>
      <c r="G75" s="19">
        <v>33303</v>
      </c>
    </row>
    <row r="76" spans="1:7" x14ac:dyDescent="0.2">
      <c r="A76" s="20" t="s">
        <v>125</v>
      </c>
      <c r="B76" s="163">
        <v>40091</v>
      </c>
      <c r="C76" s="163">
        <v>37808</v>
      </c>
      <c r="D76" s="19">
        <v>37460</v>
      </c>
      <c r="E76" s="19">
        <v>35087</v>
      </c>
      <c r="F76" s="19">
        <v>34734</v>
      </c>
      <c r="G76" s="19">
        <v>34613</v>
      </c>
    </row>
    <row r="77" spans="1:7" x14ac:dyDescent="0.2">
      <c r="A77" s="20" t="s">
        <v>126</v>
      </c>
      <c r="B77" s="163">
        <v>43219</v>
      </c>
      <c r="C77" s="163">
        <v>40895</v>
      </c>
      <c r="D77" s="19">
        <v>39883</v>
      </c>
      <c r="E77" s="19">
        <v>38518</v>
      </c>
      <c r="F77" s="19">
        <v>37691</v>
      </c>
      <c r="G77" s="19">
        <v>37574</v>
      </c>
    </row>
    <row r="78" spans="1:7" x14ac:dyDescent="0.2">
      <c r="A78" s="20" t="s">
        <v>127</v>
      </c>
      <c r="B78" s="163">
        <v>45349</v>
      </c>
      <c r="C78" s="163">
        <v>43071</v>
      </c>
      <c r="D78" s="19">
        <v>42073</v>
      </c>
      <c r="E78" s="19">
        <v>40107</v>
      </c>
      <c r="F78" s="19">
        <v>40245</v>
      </c>
      <c r="G78" s="19">
        <v>39610</v>
      </c>
    </row>
    <row r="79" spans="1:7" x14ac:dyDescent="0.2">
      <c r="A79" s="20" t="s">
        <v>128</v>
      </c>
      <c r="B79" s="163">
        <v>48001</v>
      </c>
      <c r="C79" s="163">
        <v>45149</v>
      </c>
      <c r="D79" s="19">
        <v>44201</v>
      </c>
      <c r="E79" s="19">
        <v>42258</v>
      </c>
      <c r="F79" s="19">
        <v>42442</v>
      </c>
      <c r="G79" s="19">
        <v>42028</v>
      </c>
    </row>
    <row r="80" spans="1:7" x14ac:dyDescent="0.2">
      <c r="A80" s="20" t="s">
        <v>129</v>
      </c>
      <c r="B80" s="163">
        <v>48711</v>
      </c>
      <c r="C80" s="163">
        <v>46337</v>
      </c>
      <c r="D80" s="19">
        <v>45934</v>
      </c>
      <c r="E80" s="19">
        <v>43014</v>
      </c>
      <c r="F80" s="19">
        <v>43306</v>
      </c>
      <c r="G80" s="19">
        <v>43188</v>
      </c>
    </row>
    <row r="81" spans="1:7" x14ac:dyDescent="0.2">
      <c r="A81" s="20" t="s">
        <v>130</v>
      </c>
      <c r="B81" s="163">
        <v>48793</v>
      </c>
      <c r="C81" s="163">
        <v>46212</v>
      </c>
      <c r="D81" s="19">
        <v>45446</v>
      </c>
      <c r="E81" s="19">
        <v>43237</v>
      </c>
      <c r="F81" s="19">
        <v>43192</v>
      </c>
      <c r="G81" s="19">
        <v>42177</v>
      </c>
    </row>
    <row r="82" spans="1:7" x14ac:dyDescent="0.2">
      <c r="A82" s="20" t="s">
        <v>131</v>
      </c>
      <c r="B82" s="163">
        <v>57798</v>
      </c>
      <c r="C82" s="163">
        <v>54449</v>
      </c>
      <c r="D82" s="19">
        <v>53804</v>
      </c>
      <c r="E82" s="19">
        <v>49264</v>
      </c>
      <c r="F82" s="19">
        <v>52119</v>
      </c>
      <c r="G82" s="19">
        <v>52052</v>
      </c>
    </row>
    <row r="83" spans="1:7" x14ac:dyDescent="0.2">
      <c r="A83" s="20" t="s">
        <v>132</v>
      </c>
      <c r="B83" s="163">
        <v>53265</v>
      </c>
      <c r="C83" s="163">
        <v>50158</v>
      </c>
      <c r="D83" s="19">
        <v>49060</v>
      </c>
      <c r="E83" s="19">
        <v>46665</v>
      </c>
      <c r="F83" s="19">
        <v>46523</v>
      </c>
      <c r="G83" s="19">
        <v>46147</v>
      </c>
    </row>
    <row r="84" spans="1:7" x14ac:dyDescent="0.2">
      <c r="A84" s="20" t="s">
        <v>133</v>
      </c>
      <c r="B84" s="163">
        <v>56413</v>
      </c>
      <c r="C84" s="163">
        <v>54020</v>
      </c>
      <c r="D84" s="19">
        <v>54669</v>
      </c>
      <c r="E84" s="19">
        <v>50461</v>
      </c>
      <c r="F84" s="19">
        <v>49969</v>
      </c>
      <c r="G84" s="19">
        <v>49903</v>
      </c>
    </row>
    <row r="85" spans="1:7" x14ac:dyDescent="0.2">
      <c r="A85" s="20" t="s">
        <v>134</v>
      </c>
      <c r="B85" s="163">
        <v>52838</v>
      </c>
      <c r="C85" s="163">
        <v>50276</v>
      </c>
      <c r="D85" s="19">
        <v>52084</v>
      </c>
      <c r="E85" s="19">
        <v>50137</v>
      </c>
      <c r="F85" s="19">
        <v>48142</v>
      </c>
      <c r="G85" s="19">
        <v>48985</v>
      </c>
    </row>
    <row r="86" spans="1:7" x14ac:dyDescent="0.2">
      <c r="A86" s="20" t="s">
        <v>135</v>
      </c>
      <c r="B86" s="163">
        <v>72580</v>
      </c>
      <c r="C86" s="163">
        <v>69913</v>
      </c>
      <c r="D86" s="19">
        <v>69235</v>
      </c>
      <c r="E86" s="19">
        <v>67703</v>
      </c>
      <c r="F86" s="19">
        <v>66224</v>
      </c>
      <c r="G86" s="19">
        <v>66001</v>
      </c>
    </row>
    <row r="87" spans="1:7" x14ac:dyDescent="0.2">
      <c r="A87" s="20" t="s">
        <v>136</v>
      </c>
      <c r="B87" s="163">
        <v>95293</v>
      </c>
      <c r="C87" s="163">
        <v>92759</v>
      </c>
      <c r="D87" s="19">
        <v>91733</v>
      </c>
      <c r="E87" s="19">
        <v>90645</v>
      </c>
      <c r="F87" s="19">
        <v>88794</v>
      </c>
      <c r="G87" s="19">
        <v>88344</v>
      </c>
    </row>
  </sheetData>
  <phoneticPr fontId="3" type="noConversion"/>
  <pageMargins left="0.78740157499999996" right="0.78740157499999996" top="0.984251969" bottom="0.984251969" header="0.4921259845" footer="0.492125984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zoomScaleNormal="100" workbookViewId="0">
      <pane ySplit="2" topLeftCell="A24" activePane="bottomLeft" state="frozen"/>
      <selection pane="bottomLeft" activeCell="C48" sqref="C48"/>
    </sheetView>
  </sheetViews>
  <sheetFormatPr baseColWidth="10" defaultRowHeight="12.75" x14ac:dyDescent="0.2"/>
  <cols>
    <col min="1" max="1" width="3.7109375" style="22" customWidth="1"/>
    <col min="2" max="2" width="39.7109375" style="22" customWidth="1"/>
    <col min="3" max="3" width="11.28515625" style="22" customWidth="1"/>
    <col min="4" max="4" width="9" style="22" customWidth="1"/>
    <col min="5" max="5" width="14.7109375" style="22" customWidth="1"/>
    <col min="6" max="6" width="8.7109375" style="22" customWidth="1"/>
    <col min="7" max="7" width="15.5703125" style="22" customWidth="1"/>
    <col min="8" max="16384" width="11.42578125" style="22"/>
  </cols>
  <sheetData>
    <row r="1" spans="1:7" ht="26.25" customHeight="1" thickBot="1" x14ac:dyDescent="0.25">
      <c r="B1" s="151" t="s">
        <v>204</v>
      </c>
      <c r="C1" s="155"/>
      <c r="D1" s="156"/>
      <c r="E1" s="155"/>
      <c r="F1" s="156"/>
      <c r="G1" s="155"/>
    </row>
    <row r="2" spans="1:7" ht="21.75" customHeight="1" x14ac:dyDescent="0.25">
      <c r="A2" s="23" t="s">
        <v>0</v>
      </c>
      <c r="B2" s="24" t="s">
        <v>209</v>
      </c>
      <c r="C2" s="25"/>
      <c r="D2" s="65" t="s">
        <v>67</v>
      </c>
      <c r="E2" s="150" t="s">
        <v>68</v>
      </c>
      <c r="F2" s="65" t="s">
        <v>67</v>
      </c>
      <c r="G2" s="150" t="s">
        <v>69</v>
      </c>
    </row>
    <row r="3" spans="1:7" x14ac:dyDescent="0.2">
      <c r="A3" s="23"/>
      <c r="B3" s="26" t="s">
        <v>3</v>
      </c>
      <c r="C3" s="27"/>
      <c r="D3" s="52"/>
      <c r="E3" s="28"/>
      <c r="F3" s="52"/>
      <c r="G3" s="28"/>
    </row>
    <row r="4" spans="1:7" x14ac:dyDescent="0.2">
      <c r="A4" s="23"/>
      <c r="B4" s="26" t="s">
        <v>71</v>
      </c>
      <c r="C4" s="27"/>
      <c r="D4" s="52"/>
      <c r="E4" s="28"/>
      <c r="F4" s="52"/>
      <c r="G4" s="28"/>
    </row>
    <row r="5" spans="1:7" x14ac:dyDescent="0.2">
      <c r="A5" s="29"/>
      <c r="B5" s="30"/>
      <c r="C5" s="48" t="str">
        <f>IF(B5&lt;&gt;"",VLOOKUP(B5,Personalhauptkosten,2,0),"")</f>
        <v/>
      </c>
      <c r="D5" s="31"/>
      <c r="E5" s="66" t="str">
        <f>IF($C5&lt;&gt;"",$C5*D5,"")</f>
        <v/>
      </c>
      <c r="F5" s="31"/>
      <c r="G5" s="66" t="str">
        <f>IF($C5&lt;&gt;"",$C5*F5,"")</f>
        <v/>
      </c>
    </row>
    <row r="6" spans="1:7" x14ac:dyDescent="0.2">
      <c r="A6" s="29"/>
      <c r="B6" s="31"/>
      <c r="C6" s="48" t="str">
        <f>IF(B6&lt;&gt;"",VLOOKUP(B6,Personalhauptkosten,2,0),"")</f>
        <v/>
      </c>
      <c r="D6" s="31"/>
      <c r="E6" s="66" t="str">
        <f>IF($C6&lt;&gt;"",$C6*D6,"")</f>
        <v/>
      </c>
      <c r="F6" s="31"/>
      <c r="G6" s="66" t="str">
        <f>IF($C6&lt;&gt;"",$C6*F6,"")</f>
        <v/>
      </c>
    </row>
    <row r="7" spans="1:7" x14ac:dyDescent="0.2">
      <c r="A7" s="29"/>
      <c r="B7" s="31"/>
      <c r="C7" s="48" t="str">
        <f>IF(B7&lt;&gt;"",VLOOKUP(B7,Personalhauptkosten,2,0),"")</f>
        <v/>
      </c>
      <c r="D7" s="31"/>
      <c r="E7" s="66" t="str">
        <f>IF($C7&lt;&gt;"",$C7*D7,"")</f>
        <v/>
      </c>
      <c r="F7" s="31"/>
      <c r="G7" s="66" t="str">
        <f>IF($C7&lt;&gt;"",$C7*F7,"")</f>
        <v/>
      </c>
    </row>
    <row r="8" spans="1:7" x14ac:dyDescent="0.2">
      <c r="A8" s="29"/>
      <c r="B8" s="31"/>
      <c r="C8" s="48" t="str">
        <f>IF(B8&lt;&gt;"",VLOOKUP(B8,Personalhauptkosten,2,0),"")</f>
        <v/>
      </c>
      <c r="D8" s="31"/>
      <c r="E8" s="66" t="str">
        <f>IF($C8&lt;&gt;"",$C8*D8,"")</f>
        <v/>
      </c>
      <c r="F8" s="31"/>
      <c r="G8" s="66" t="str">
        <f>IF($C8&lt;&gt;"",$C8*F8,"")</f>
        <v/>
      </c>
    </row>
    <row r="9" spans="1:7" x14ac:dyDescent="0.2">
      <c r="A9" s="29"/>
      <c r="B9" s="31"/>
      <c r="C9" s="48" t="str">
        <f>IF(B9&lt;&gt;"",VLOOKUP(B9,Personalhauptkosten,2,0),"")</f>
        <v/>
      </c>
      <c r="D9" s="53"/>
      <c r="E9" s="66" t="str">
        <f>IF($C9&lt;&gt;"",$C9*D9,"")</f>
        <v/>
      </c>
      <c r="F9" s="53"/>
      <c r="G9" s="66" t="str">
        <f>IF($C9&lt;&gt;"",$C9*F9,"")</f>
        <v/>
      </c>
    </row>
    <row r="10" spans="1:7" ht="19.5" customHeight="1" x14ac:dyDescent="0.2">
      <c r="A10" s="23"/>
      <c r="B10" s="26" t="s">
        <v>73</v>
      </c>
      <c r="C10" s="33"/>
      <c r="D10" s="52"/>
      <c r="E10" s="32">
        <f>SUM(E5:E9)</f>
        <v>0</v>
      </c>
      <c r="F10" s="52"/>
      <c r="G10" s="32">
        <f>SUM(G5:G9)</f>
        <v>0</v>
      </c>
    </row>
    <row r="11" spans="1:7" x14ac:dyDescent="0.2">
      <c r="A11" s="23"/>
      <c r="B11" s="26" t="s">
        <v>4</v>
      </c>
      <c r="C11" s="33"/>
      <c r="D11" s="52"/>
      <c r="E11" s="32"/>
      <c r="F11" s="52"/>
      <c r="G11" s="32"/>
    </row>
    <row r="12" spans="1:7" x14ac:dyDescent="0.2">
      <c r="A12" s="29"/>
      <c r="B12" s="31"/>
      <c r="C12" s="48" t="str">
        <f>IF(B12&lt;&gt;"",VLOOKUP(B12,Personalhauptkosten,2,0),"")</f>
        <v/>
      </c>
      <c r="D12" s="53"/>
      <c r="E12" s="66" t="str">
        <f>IF($C12&lt;&gt;"",$C12*D12,"")</f>
        <v/>
      </c>
      <c r="F12" s="53"/>
      <c r="G12" s="66" t="str">
        <f>IF($C12&lt;&gt;"",$C12*F12,"")</f>
        <v/>
      </c>
    </row>
    <row r="13" spans="1:7" x14ac:dyDescent="0.2">
      <c r="A13" s="29"/>
      <c r="B13" s="31"/>
      <c r="C13" s="48" t="str">
        <f>IF(B13&lt;&gt;"",VLOOKUP(B13,Personalhauptkosten,2,0),"")</f>
        <v/>
      </c>
      <c r="D13" s="53"/>
      <c r="E13" s="66" t="str">
        <f>IF($C13&lt;&gt;"",$C13*D13,"")</f>
        <v/>
      </c>
      <c r="F13" s="53"/>
      <c r="G13" s="66" t="str">
        <f>IF($C13&lt;&gt;"",$C13*F13,"")</f>
        <v/>
      </c>
    </row>
    <row r="14" spans="1:7" x14ac:dyDescent="0.2">
      <c r="A14" s="29"/>
      <c r="B14" s="31"/>
      <c r="C14" s="48" t="str">
        <f>IF(B14&lt;&gt;"",VLOOKUP(B14,Personalhauptkosten,2,0),"")</f>
        <v/>
      </c>
      <c r="D14" s="53"/>
      <c r="E14" s="66" t="str">
        <f>IF($C14&lt;&gt;"",$C14*D14,"")</f>
        <v/>
      </c>
      <c r="F14" s="53"/>
      <c r="G14" s="66" t="str">
        <f>IF($C14&lt;&gt;"",$C14*F14,"")</f>
        <v/>
      </c>
    </row>
    <row r="15" spans="1:7" x14ac:dyDescent="0.2">
      <c r="A15" s="29"/>
      <c r="B15" s="31"/>
      <c r="C15" s="48" t="str">
        <f>IF(B15&lt;&gt;"",VLOOKUP(B15,Personalhauptkosten,2,0),"")</f>
        <v/>
      </c>
      <c r="D15" s="53"/>
      <c r="E15" s="66" t="str">
        <f>IF($C15&lt;&gt;"",$C15*D15,"")</f>
        <v/>
      </c>
      <c r="F15" s="53"/>
      <c r="G15" s="66" t="str">
        <f>IF($C15&lt;&gt;"",$C15*F15,"")</f>
        <v/>
      </c>
    </row>
    <row r="16" spans="1:7" x14ac:dyDescent="0.2">
      <c r="A16" s="29"/>
      <c r="B16" s="31"/>
      <c r="C16" s="48" t="str">
        <f>IF(B16&lt;&gt;"",VLOOKUP(B16,Personalhauptkosten,2,0),"")</f>
        <v/>
      </c>
      <c r="D16" s="53"/>
      <c r="E16" s="66" t="str">
        <f>IF($C16&lt;&gt;"",$C16*D16,"")</f>
        <v/>
      </c>
      <c r="F16" s="53"/>
      <c r="G16" s="66" t="str">
        <f>IF($C16&lt;&gt;"",$C16*F16,"")</f>
        <v/>
      </c>
    </row>
    <row r="17" spans="1:7" ht="18.75" customHeight="1" x14ac:dyDescent="0.2">
      <c r="A17" s="23"/>
      <c r="B17" s="26" t="s">
        <v>74</v>
      </c>
      <c r="C17" s="33"/>
      <c r="D17" s="54"/>
      <c r="E17" s="32">
        <f>SUM(E12:E16)</f>
        <v>0</v>
      </c>
      <c r="F17" s="54"/>
      <c r="G17" s="32">
        <f>SUM(G12:G16)</f>
        <v>0</v>
      </c>
    </row>
    <row r="18" spans="1:7" ht="18.75" customHeight="1" x14ac:dyDescent="0.25">
      <c r="A18" s="23" t="s">
        <v>72</v>
      </c>
      <c r="B18" s="34" t="s">
        <v>5</v>
      </c>
      <c r="C18" s="27"/>
      <c r="D18" s="52"/>
      <c r="E18" s="35">
        <f t="shared" ref="E18" si="0">E10+E17</f>
        <v>0</v>
      </c>
      <c r="F18" s="52"/>
      <c r="G18" s="35">
        <f t="shared" ref="G18" si="1">G10+G17</f>
        <v>0</v>
      </c>
    </row>
    <row r="19" spans="1:7" ht="21.75" customHeight="1" x14ac:dyDescent="0.25">
      <c r="A19" s="23" t="s">
        <v>6</v>
      </c>
      <c r="B19" s="34" t="s">
        <v>7</v>
      </c>
      <c r="C19" s="27"/>
      <c r="D19" s="52"/>
      <c r="E19" s="28"/>
      <c r="F19" s="52"/>
      <c r="G19" s="28"/>
    </row>
    <row r="20" spans="1:7" x14ac:dyDescent="0.2">
      <c r="A20" s="29"/>
      <c r="B20" s="36" t="s">
        <v>205</v>
      </c>
      <c r="C20" s="37"/>
      <c r="D20" s="55"/>
      <c r="E20" s="56"/>
      <c r="F20" s="55"/>
      <c r="G20" s="56"/>
    </row>
    <row r="21" spans="1:7" x14ac:dyDescent="0.2">
      <c r="A21" s="29"/>
      <c r="B21" s="30"/>
      <c r="C21" s="37">
        <f>Grunddaten!$B$4</f>
        <v>85</v>
      </c>
      <c r="D21" s="53"/>
      <c r="E21" s="40">
        <f>$C21*D21</f>
        <v>0</v>
      </c>
      <c r="F21" s="53"/>
      <c r="G21" s="40">
        <f>$C21*F21</f>
        <v>0</v>
      </c>
    </row>
    <row r="22" spans="1:7" x14ac:dyDescent="0.2">
      <c r="A22" s="29"/>
      <c r="B22" s="30"/>
      <c r="C22" s="37">
        <f>Grunddaten!$B$4</f>
        <v>85</v>
      </c>
      <c r="D22" s="53"/>
      <c r="E22" s="40">
        <f>$C22*D22</f>
        <v>0</v>
      </c>
      <c r="F22" s="53"/>
      <c r="G22" s="40">
        <f>$C22*F22</f>
        <v>0</v>
      </c>
    </row>
    <row r="23" spans="1:7" x14ac:dyDescent="0.2">
      <c r="A23" s="29"/>
      <c r="B23" s="30"/>
      <c r="C23" s="37">
        <f>Grunddaten!$B$4</f>
        <v>85</v>
      </c>
      <c r="D23" s="53"/>
      <c r="E23" s="40">
        <f>$C23*D23</f>
        <v>0</v>
      </c>
      <c r="F23" s="53"/>
      <c r="G23" s="40">
        <f>$C23*F23</f>
        <v>0</v>
      </c>
    </row>
    <row r="24" spans="1:7" x14ac:dyDescent="0.2">
      <c r="A24" s="29"/>
      <c r="B24" s="30"/>
      <c r="C24" s="37">
        <f>Grunddaten!$B$4</f>
        <v>85</v>
      </c>
      <c r="D24" s="53"/>
      <c r="E24" s="40">
        <f>$C24*D24</f>
        <v>0</v>
      </c>
      <c r="F24" s="53"/>
      <c r="G24" s="40">
        <f>$C24*F24</f>
        <v>0</v>
      </c>
    </row>
    <row r="25" spans="1:7" x14ac:dyDescent="0.2">
      <c r="A25" s="29"/>
      <c r="B25" s="30"/>
      <c r="C25" s="37">
        <f>Grunddaten!$B$4</f>
        <v>85</v>
      </c>
      <c r="D25" s="53"/>
      <c r="E25" s="40">
        <f>$C25*D25</f>
        <v>0</v>
      </c>
      <c r="F25" s="53"/>
      <c r="G25" s="40">
        <f>$C25*F25</f>
        <v>0</v>
      </c>
    </row>
    <row r="26" spans="1:7" x14ac:dyDescent="0.2">
      <c r="A26" s="29"/>
      <c r="B26" s="38" t="s">
        <v>206</v>
      </c>
      <c r="C26" s="37"/>
      <c r="D26" s="55"/>
      <c r="E26" s="67"/>
      <c r="F26" s="55"/>
      <c r="G26" s="67"/>
    </row>
    <row r="27" spans="1:7" x14ac:dyDescent="0.2">
      <c r="A27" s="29"/>
      <c r="B27" s="30"/>
      <c r="C27" s="37">
        <f>Grunddaten!$B$5</f>
        <v>1781</v>
      </c>
      <c r="D27" s="53"/>
      <c r="E27" s="40">
        <f>$C27*D27</f>
        <v>0</v>
      </c>
      <c r="F27" s="53"/>
      <c r="G27" s="40">
        <f>$C27*F27</f>
        <v>0</v>
      </c>
    </row>
    <row r="28" spans="1:7" x14ac:dyDescent="0.2">
      <c r="A28" s="29"/>
      <c r="B28" s="30"/>
      <c r="C28" s="37">
        <f>Grunddaten!$B$5</f>
        <v>1781</v>
      </c>
      <c r="D28" s="53"/>
      <c r="E28" s="40">
        <f>$C28*D28</f>
        <v>0</v>
      </c>
      <c r="F28" s="53"/>
      <c r="G28" s="40">
        <f>$C28*F28</f>
        <v>0</v>
      </c>
    </row>
    <row r="29" spans="1:7" x14ac:dyDescent="0.2">
      <c r="A29" s="29"/>
      <c r="B29" s="30"/>
      <c r="C29" s="37">
        <f>Grunddaten!$B$5</f>
        <v>1781</v>
      </c>
      <c r="D29" s="53"/>
      <c r="E29" s="40">
        <f>$C29*D29</f>
        <v>0</v>
      </c>
      <c r="F29" s="53"/>
      <c r="G29" s="40">
        <f>$C29*F29</f>
        <v>0</v>
      </c>
    </row>
    <row r="30" spans="1:7" x14ac:dyDescent="0.2">
      <c r="A30" s="29"/>
      <c r="B30" s="30"/>
      <c r="C30" s="37">
        <f>Grunddaten!$B$5</f>
        <v>1781</v>
      </c>
      <c r="D30" s="53"/>
      <c r="E30" s="40">
        <f>$C30*D30</f>
        <v>0</v>
      </c>
      <c r="F30" s="53"/>
      <c r="G30" s="40">
        <f>$C30*F30</f>
        <v>0</v>
      </c>
    </row>
    <row r="31" spans="1:7" x14ac:dyDescent="0.2">
      <c r="A31" s="29"/>
      <c r="B31" s="30"/>
      <c r="C31" s="37">
        <f>Grunddaten!$B$5</f>
        <v>1781</v>
      </c>
      <c r="D31" s="53"/>
      <c r="E31" s="40">
        <f>$C31*D31</f>
        <v>0</v>
      </c>
      <c r="F31" s="53"/>
      <c r="G31" s="40">
        <f>$C31*F31</f>
        <v>0</v>
      </c>
    </row>
    <row r="32" spans="1:7" x14ac:dyDescent="0.2">
      <c r="A32" s="29"/>
      <c r="B32" s="38" t="s">
        <v>207</v>
      </c>
      <c r="C32" s="37"/>
      <c r="D32" s="58"/>
      <c r="E32" s="67"/>
      <c r="F32" s="58"/>
      <c r="G32" s="67"/>
    </row>
    <row r="33" spans="1:7" x14ac:dyDescent="0.2">
      <c r="A33" s="29"/>
      <c r="B33" s="30"/>
      <c r="C33" s="37">
        <f>Grunddaten!$B$6</f>
        <v>2853</v>
      </c>
      <c r="D33" s="53"/>
      <c r="E33" s="40">
        <f>$C33*D33</f>
        <v>0</v>
      </c>
      <c r="F33" s="53"/>
      <c r="G33" s="40">
        <f>$C33*F33</f>
        <v>0</v>
      </c>
    </row>
    <row r="34" spans="1:7" x14ac:dyDescent="0.2">
      <c r="A34" s="29"/>
      <c r="B34" s="30"/>
      <c r="C34" s="37">
        <f>Grunddaten!$B$6</f>
        <v>2853</v>
      </c>
      <c r="D34" s="53"/>
      <c r="E34" s="40">
        <f>$C34*D34</f>
        <v>0</v>
      </c>
      <c r="F34" s="53"/>
      <c r="G34" s="40">
        <f>$C34*F34</f>
        <v>0</v>
      </c>
    </row>
    <row r="35" spans="1:7" x14ac:dyDescent="0.2">
      <c r="A35" s="29"/>
      <c r="B35" s="30"/>
      <c r="C35" s="37">
        <f>Grunddaten!$B$6</f>
        <v>2853</v>
      </c>
      <c r="D35" s="53"/>
      <c r="E35" s="40">
        <f>$C35*D35</f>
        <v>0</v>
      </c>
      <c r="F35" s="53"/>
      <c r="G35" s="40">
        <f>$C35*F35</f>
        <v>0</v>
      </c>
    </row>
    <row r="36" spans="1:7" x14ac:dyDescent="0.2">
      <c r="A36" s="29"/>
      <c r="B36" s="30"/>
      <c r="C36" s="37">
        <f>Grunddaten!$B$6</f>
        <v>2853</v>
      </c>
      <c r="D36" s="53"/>
      <c r="E36" s="40">
        <f>$C36*D36</f>
        <v>0</v>
      </c>
      <c r="F36" s="53"/>
      <c r="G36" s="40">
        <f>$C36*F36</f>
        <v>0</v>
      </c>
    </row>
    <row r="37" spans="1:7" x14ac:dyDescent="0.2">
      <c r="A37" s="29"/>
      <c r="B37" s="30"/>
      <c r="C37" s="37">
        <f>Grunddaten!$B$6</f>
        <v>2853</v>
      </c>
      <c r="D37" s="53"/>
      <c r="E37" s="40">
        <f>$C37*D37</f>
        <v>0</v>
      </c>
      <c r="F37" s="53"/>
      <c r="G37" s="40">
        <f>$C37*F37</f>
        <v>0</v>
      </c>
    </row>
    <row r="38" spans="1:7" x14ac:dyDescent="0.2">
      <c r="A38" s="29"/>
      <c r="B38" s="38" t="s">
        <v>194</v>
      </c>
      <c r="C38" s="37"/>
      <c r="D38" s="55"/>
      <c r="E38" s="67"/>
      <c r="F38" s="55"/>
      <c r="G38" s="57"/>
    </row>
    <row r="39" spans="1:7" x14ac:dyDescent="0.2">
      <c r="A39" s="29"/>
      <c r="B39" s="30"/>
      <c r="C39" s="37">
        <f>Grunddaten!$B$7</f>
        <v>44</v>
      </c>
      <c r="D39" s="53"/>
      <c r="E39" s="40">
        <f>$C39*D39</f>
        <v>0</v>
      </c>
      <c r="F39" s="53"/>
      <c r="G39" s="40">
        <f>$C39*F39</f>
        <v>0</v>
      </c>
    </row>
    <row r="40" spans="1:7" x14ac:dyDescent="0.2">
      <c r="A40" s="29"/>
      <c r="B40" s="30"/>
      <c r="C40" s="37">
        <f>Grunddaten!$B$7</f>
        <v>44</v>
      </c>
      <c r="D40" s="53"/>
      <c r="E40" s="40">
        <f>$C40*D40</f>
        <v>0</v>
      </c>
      <c r="F40" s="53"/>
      <c r="G40" s="40">
        <f>$C40*F40</f>
        <v>0</v>
      </c>
    </row>
    <row r="41" spans="1:7" x14ac:dyDescent="0.2">
      <c r="A41" s="29"/>
      <c r="B41" s="30"/>
      <c r="C41" s="37">
        <f>Grunddaten!$B$7</f>
        <v>44</v>
      </c>
      <c r="D41" s="53"/>
      <c r="E41" s="40">
        <f>$C41*D41</f>
        <v>0</v>
      </c>
      <c r="F41" s="53"/>
      <c r="G41" s="40">
        <f>$C41*F41</f>
        <v>0</v>
      </c>
    </row>
    <row r="42" spans="1:7" x14ac:dyDescent="0.2">
      <c r="A42" s="29"/>
      <c r="B42" s="30"/>
      <c r="C42" s="37">
        <f>Grunddaten!$B$7</f>
        <v>44</v>
      </c>
      <c r="D42" s="53"/>
      <c r="E42" s="40">
        <f>$C42*D42</f>
        <v>0</v>
      </c>
      <c r="F42" s="53"/>
      <c r="G42" s="40">
        <f>$C42*F42</f>
        <v>0</v>
      </c>
    </row>
    <row r="43" spans="1:7" x14ac:dyDescent="0.2">
      <c r="A43" s="29"/>
      <c r="B43" s="30"/>
      <c r="C43" s="37">
        <f>Grunddaten!$B$7</f>
        <v>44</v>
      </c>
      <c r="D43" s="53"/>
      <c r="E43" s="64">
        <f>$C43*D43</f>
        <v>0</v>
      </c>
      <c r="F43" s="53"/>
      <c r="G43" s="64">
        <f>$C43*F43</f>
        <v>0</v>
      </c>
    </row>
    <row r="44" spans="1:7" ht="13.5" customHeight="1" x14ac:dyDescent="0.2">
      <c r="A44" s="29"/>
      <c r="B44" s="39" t="s">
        <v>75</v>
      </c>
      <c r="C44" s="49">
        <f>Grunddaten!$B$8</f>
        <v>0.3</v>
      </c>
      <c r="D44" s="59"/>
      <c r="E44" s="57">
        <f>$C44*E$10</f>
        <v>0</v>
      </c>
      <c r="F44" s="59"/>
      <c r="G44" s="57">
        <f>$C44*G$10</f>
        <v>0</v>
      </c>
    </row>
    <row r="45" spans="1:7" ht="13.5" customHeight="1" x14ac:dyDescent="0.2">
      <c r="A45" s="29"/>
      <c r="B45" s="41" t="s">
        <v>8</v>
      </c>
      <c r="C45" s="50">
        <f>Grunddaten!$B$9</f>
        <v>0.1429</v>
      </c>
      <c r="D45" s="60"/>
      <c r="E45" s="57">
        <f>$C45*E$17</f>
        <v>0</v>
      </c>
      <c r="F45" s="60"/>
      <c r="G45" s="57">
        <f>$C45*G$17</f>
        <v>0</v>
      </c>
    </row>
    <row r="46" spans="1:7" ht="13.5" customHeight="1" x14ac:dyDescent="0.2">
      <c r="A46" s="29"/>
      <c r="B46" s="41" t="s">
        <v>9</v>
      </c>
      <c r="C46" s="50">
        <f>Grunddaten!$B$10</f>
        <v>1.1000000000000001E-3</v>
      </c>
      <c r="D46" s="60"/>
      <c r="E46" s="57">
        <f>$C46*E$10</f>
        <v>0</v>
      </c>
      <c r="F46" s="60"/>
      <c r="G46" s="57">
        <f>$C46*G$10</f>
        <v>0</v>
      </c>
    </row>
    <row r="47" spans="1:7" ht="13.5" customHeight="1" x14ac:dyDescent="0.2">
      <c r="A47" s="29"/>
      <c r="B47" s="41" t="s">
        <v>10</v>
      </c>
      <c r="C47" s="50">
        <f>Grunddaten!$B$11</f>
        <v>8.0000000000000002E-3</v>
      </c>
      <c r="D47" s="60"/>
      <c r="E47" s="57">
        <f>$C47*E$17</f>
        <v>0</v>
      </c>
      <c r="F47" s="60"/>
      <c r="G47" s="57">
        <f>$C47*G$17</f>
        <v>0</v>
      </c>
    </row>
    <row r="48" spans="1:7" ht="13.5" customHeight="1" x14ac:dyDescent="0.2">
      <c r="A48" s="29"/>
      <c r="B48" s="42" t="s">
        <v>11</v>
      </c>
      <c r="C48" s="51"/>
      <c r="D48" s="61"/>
      <c r="E48" s="62"/>
      <c r="F48" s="61"/>
      <c r="G48" s="62"/>
    </row>
    <row r="49" spans="1:7" ht="20.25" customHeight="1" x14ac:dyDescent="0.25">
      <c r="A49" s="23" t="s">
        <v>6</v>
      </c>
      <c r="B49" s="34" t="s">
        <v>12</v>
      </c>
      <c r="C49" s="27"/>
      <c r="D49" s="52"/>
      <c r="E49" s="43">
        <f>SUM(E20:E48)</f>
        <v>0</v>
      </c>
      <c r="F49" s="52"/>
      <c r="G49" s="43">
        <f>SUM(G20:G48)</f>
        <v>0</v>
      </c>
    </row>
    <row r="50" spans="1:7" ht="20.25" customHeight="1" thickBot="1" x14ac:dyDescent="0.3">
      <c r="A50" s="44" t="s">
        <v>13</v>
      </c>
      <c r="B50" s="45" t="s">
        <v>14</v>
      </c>
      <c r="C50" s="46"/>
      <c r="D50" s="63"/>
      <c r="E50" s="47">
        <f t="shared" ref="E50" si="2">E18+E49</f>
        <v>0</v>
      </c>
      <c r="F50" s="63"/>
      <c r="G50" s="47">
        <f t="shared" ref="G50" si="3">G18+G49</f>
        <v>0</v>
      </c>
    </row>
  </sheetData>
  <pageMargins left="0.59055118110236227" right="0.59055118110236227" top="0.78740157480314965" bottom="0.78740157480314965" header="0.51181102362204722" footer="0.51181102362204722"/>
  <pageSetup paperSize="9" scale="90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zoomScaleNormal="100" workbookViewId="0">
      <pane ySplit="2" topLeftCell="A18" activePane="bottomLeft" state="frozen"/>
      <selection pane="bottomLeft" activeCell="C48" sqref="C48"/>
    </sheetView>
  </sheetViews>
  <sheetFormatPr baseColWidth="10" defaultRowHeight="12.75" x14ac:dyDescent="0.2"/>
  <cols>
    <col min="1" max="1" width="3.7109375" style="22" customWidth="1"/>
    <col min="2" max="2" width="39.7109375" style="22" customWidth="1"/>
    <col min="3" max="3" width="11.28515625" style="22" customWidth="1"/>
    <col min="4" max="4" width="9" style="22" customWidth="1"/>
    <col min="5" max="5" width="14.7109375" style="22" customWidth="1"/>
    <col min="6" max="6" width="8.7109375" style="22" customWidth="1"/>
    <col min="7" max="7" width="15.5703125" style="22" customWidth="1"/>
    <col min="8" max="16384" width="11.42578125" style="22"/>
  </cols>
  <sheetData>
    <row r="1" spans="1:7" ht="26.25" customHeight="1" thickBot="1" x14ac:dyDescent="0.25">
      <c r="B1" s="151" t="s">
        <v>204</v>
      </c>
      <c r="C1" s="155"/>
      <c r="D1" s="156"/>
      <c r="E1" s="155"/>
      <c r="F1" s="156"/>
      <c r="G1" s="155"/>
    </row>
    <row r="2" spans="1:7" ht="21.75" customHeight="1" x14ac:dyDescent="0.25">
      <c r="A2" s="23" t="s">
        <v>0</v>
      </c>
      <c r="B2" s="24" t="s">
        <v>210</v>
      </c>
      <c r="C2" s="25"/>
      <c r="D2" s="65" t="s">
        <v>67</v>
      </c>
      <c r="E2" s="150" t="s">
        <v>68</v>
      </c>
      <c r="F2" s="65" t="s">
        <v>67</v>
      </c>
      <c r="G2" s="150" t="s">
        <v>69</v>
      </c>
    </row>
    <row r="3" spans="1:7" x14ac:dyDescent="0.2">
      <c r="A3" s="23"/>
      <c r="B3" s="26" t="s">
        <v>3</v>
      </c>
      <c r="C3" s="27"/>
      <c r="D3" s="52"/>
      <c r="E3" s="28"/>
      <c r="F3" s="52"/>
      <c r="G3" s="28"/>
    </row>
    <row r="4" spans="1:7" x14ac:dyDescent="0.2">
      <c r="A4" s="23"/>
      <c r="B4" s="26" t="s">
        <v>71</v>
      </c>
      <c r="C4" s="27"/>
      <c r="D4" s="52"/>
      <c r="E4" s="28"/>
      <c r="F4" s="52"/>
      <c r="G4" s="28"/>
    </row>
    <row r="5" spans="1:7" x14ac:dyDescent="0.2">
      <c r="A5" s="29"/>
      <c r="B5" s="30"/>
      <c r="C5" s="48" t="str">
        <f>IF(B5&lt;&gt;"",VLOOKUP(B5,Personalhauptkosten,2,0),"")</f>
        <v/>
      </c>
      <c r="D5" s="31"/>
      <c r="E5" s="66" t="str">
        <f>IF($C5&lt;&gt;"",$C5*D5,"")</f>
        <v/>
      </c>
      <c r="F5" s="31"/>
      <c r="G5" s="66" t="str">
        <f>IF($C5&lt;&gt;"",$C5*F5,"")</f>
        <v/>
      </c>
    </row>
    <row r="6" spans="1:7" x14ac:dyDescent="0.2">
      <c r="A6" s="29"/>
      <c r="B6" s="31"/>
      <c r="C6" s="48" t="str">
        <f>IF(B6&lt;&gt;"",VLOOKUP(B6,Personalhauptkosten,2,0),"")</f>
        <v/>
      </c>
      <c r="D6" s="31"/>
      <c r="E6" s="66" t="str">
        <f>IF($C6&lt;&gt;"",$C6*D6,"")</f>
        <v/>
      </c>
      <c r="F6" s="31"/>
      <c r="G6" s="66" t="str">
        <f>IF($C6&lt;&gt;"",$C6*F6,"")</f>
        <v/>
      </c>
    </row>
    <row r="7" spans="1:7" x14ac:dyDescent="0.2">
      <c r="A7" s="29"/>
      <c r="B7" s="31"/>
      <c r="C7" s="48" t="str">
        <f>IF(B7&lt;&gt;"",VLOOKUP(B7,Personalhauptkosten,2,0),"")</f>
        <v/>
      </c>
      <c r="D7" s="31"/>
      <c r="E7" s="66" t="str">
        <f>IF($C7&lt;&gt;"",$C7*D7,"")</f>
        <v/>
      </c>
      <c r="F7" s="31"/>
      <c r="G7" s="66" t="str">
        <f>IF($C7&lt;&gt;"",$C7*F7,"")</f>
        <v/>
      </c>
    </row>
    <row r="8" spans="1:7" x14ac:dyDescent="0.2">
      <c r="A8" s="29"/>
      <c r="B8" s="31"/>
      <c r="C8" s="48" t="str">
        <f>IF(B8&lt;&gt;"",VLOOKUP(B8,Personalhauptkosten,2,0),"")</f>
        <v/>
      </c>
      <c r="D8" s="31"/>
      <c r="E8" s="66" t="str">
        <f>IF($C8&lt;&gt;"",$C8*D8,"")</f>
        <v/>
      </c>
      <c r="F8" s="31"/>
      <c r="G8" s="66" t="str">
        <f>IF($C8&lt;&gt;"",$C8*F8,"")</f>
        <v/>
      </c>
    </row>
    <row r="9" spans="1:7" x14ac:dyDescent="0.2">
      <c r="A9" s="29"/>
      <c r="B9" s="31"/>
      <c r="C9" s="48" t="str">
        <f>IF(B9&lt;&gt;"",VLOOKUP(B9,Personalhauptkosten,2,0),"")</f>
        <v/>
      </c>
      <c r="D9" s="53"/>
      <c r="E9" s="66" t="str">
        <f>IF($C9&lt;&gt;"",$C9*D9,"")</f>
        <v/>
      </c>
      <c r="F9" s="53"/>
      <c r="G9" s="66" t="str">
        <f>IF($C9&lt;&gt;"",$C9*F9,"")</f>
        <v/>
      </c>
    </row>
    <row r="10" spans="1:7" ht="19.5" customHeight="1" x14ac:dyDescent="0.2">
      <c r="A10" s="23"/>
      <c r="B10" s="26" t="s">
        <v>73</v>
      </c>
      <c r="C10" s="33"/>
      <c r="D10" s="52"/>
      <c r="E10" s="32">
        <f>SUM(E5:E9)</f>
        <v>0</v>
      </c>
      <c r="F10" s="52"/>
      <c r="G10" s="32">
        <f>SUM(G5:G9)</f>
        <v>0</v>
      </c>
    </row>
    <row r="11" spans="1:7" x14ac:dyDescent="0.2">
      <c r="A11" s="23"/>
      <c r="B11" s="26" t="s">
        <v>4</v>
      </c>
      <c r="C11" s="33"/>
      <c r="D11" s="52"/>
      <c r="E11" s="32"/>
      <c r="F11" s="52"/>
      <c r="G11" s="32"/>
    </row>
    <row r="12" spans="1:7" x14ac:dyDescent="0.2">
      <c r="A12" s="29"/>
      <c r="B12" s="31"/>
      <c r="C12" s="48" t="str">
        <f>IF(B12&lt;&gt;"",VLOOKUP(B12,Personalhauptkosten,2,0),"")</f>
        <v/>
      </c>
      <c r="D12" s="53"/>
      <c r="E12" s="66" t="str">
        <f>IF($C12&lt;&gt;"",$C12*D12,"")</f>
        <v/>
      </c>
      <c r="F12" s="53"/>
      <c r="G12" s="66" t="str">
        <f>IF($C12&lt;&gt;"",$C12*F12,"")</f>
        <v/>
      </c>
    </row>
    <row r="13" spans="1:7" x14ac:dyDescent="0.2">
      <c r="A13" s="29"/>
      <c r="B13" s="31"/>
      <c r="C13" s="48" t="str">
        <f>IF(B13&lt;&gt;"",VLOOKUP(B13,Personalhauptkosten,2,0),"")</f>
        <v/>
      </c>
      <c r="D13" s="53"/>
      <c r="E13" s="66" t="str">
        <f>IF($C13&lt;&gt;"",$C13*D13,"")</f>
        <v/>
      </c>
      <c r="F13" s="53"/>
      <c r="G13" s="66" t="str">
        <f>IF($C13&lt;&gt;"",$C13*F13,"")</f>
        <v/>
      </c>
    </row>
    <row r="14" spans="1:7" x14ac:dyDescent="0.2">
      <c r="A14" s="29"/>
      <c r="B14" s="31"/>
      <c r="C14" s="48" t="str">
        <f>IF(B14&lt;&gt;"",VLOOKUP(B14,Personalhauptkosten,2,0),"")</f>
        <v/>
      </c>
      <c r="D14" s="53"/>
      <c r="E14" s="66" t="str">
        <f>IF($C14&lt;&gt;"",$C14*D14,"")</f>
        <v/>
      </c>
      <c r="F14" s="53"/>
      <c r="G14" s="66" t="str">
        <f>IF($C14&lt;&gt;"",$C14*F14,"")</f>
        <v/>
      </c>
    </row>
    <row r="15" spans="1:7" x14ac:dyDescent="0.2">
      <c r="A15" s="29"/>
      <c r="B15" s="31"/>
      <c r="C15" s="48" t="str">
        <f>IF(B15&lt;&gt;"",VLOOKUP(B15,Personalhauptkosten,2,0),"")</f>
        <v/>
      </c>
      <c r="D15" s="53"/>
      <c r="E15" s="66" t="str">
        <f>IF($C15&lt;&gt;"",$C15*D15,"")</f>
        <v/>
      </c>
      <c r="F15" s="53"/>
      <c r="G15" s="66" t="str">
        <f>IF($C15&lt;&gt;"",$C15*F15,"")</f>
        <v/>
      </c>
    </row>
    <row r="16" spans="1:7" x14ac:dyDescent="0.2">
      <c r="A16" s="29"/>
      <c r="B16" s="31"/>
      <c r="C16" s="48" t="str">
        <f>IF(B16&lt;&gt;"",VLOOKUP(B16,Personalhauptkosten,2,0),"")</f>
        <v/>
      </c>
      <c r="D16" s="53"/>
      <c r="E16" s="66" t="str">
        <f>IF($C16&lt;&gt;"",$C16*D16,"")</f>
        <v/>
      </c>
      <c r="F16" s="53"/>
      <c r="G16" s="66" t="str">
        <f>IF($C16&lt;&gt;"",$C16*F16,"")</f>
        <v/>
      </c>
    </row>
    <row r="17" spans="1:7" ht="18.75" customHeight="1" x14ac:dyDescent="0.2">
      <c r="A17" s="23"/>
      <c r="B17" s="26" t="s">
        <v>74</v>
      </c>
      <c r="C17" s="33"/>
      <c r="D17" s="54"/>
      <c r="E17" s="32">
        <f>SUM(E12:E16)</f>
        <v>0</v>
      </c>
      <c r="F17" s="54"/>
      <c r="G17" s="32">
        <f>SUM(G12:G16)</f>
        <v>0</v>
      </c>
    </row>
    <row r="18" spans="1:7" ht="18.75" customHeight="1" x14ac:dyDescent="0.25">
      <c r="A18" s="23" t="s">
        <v>72</v>
      </c>
      <c r="B18" s="34" t="s">
        <v>5</v>
      </c>
      <c r="C18" s="27"/>
      <c r="D18" s="52"/>
      <c r="E18" s="35">
        <f t="shared" ref="E18" si="0">E10+E17</f>
        <v>0</v>
      </c>
      <c r="F18" s="52"/>
      <c r="G18" s="35">
        <f t="shared" ref="G18" si="1">G10+G17</f>
        <v>0</v>
      </c>
    </row>
    <row r="19" spans="1:7" ht="21.75" customHeight="1" x14ac:dyDescent="0.25">
      <c r="A19" s="23" t="s">
        <v>6</v>
      </c>
      <c r="B19" s="34" t="s">
        <v>7</v>
      </c>
      <c r="C19" s="27"/>
      <c r="D19" s="52"/>
      <c r="E19" s="28"/>
      <c r="F19" s="52"/>
      <c r="G19" s="28"/>
    </row>
    <row r="20" spans="1:7" x14ac:dyDescent="0.2">
      <c r="A20" s="29"/>
      <c r="B20" s="36" t="s">
        <v>205</v>
      </c>
      <c r="C20" s="37"/>
      <c r="D20" s="55"/>
      <c r="E20" s="56"/>
      <c r="F20" s="55"/>
      <c r="G20" s="56"/>
    </row>
    <row r="21" spans="1:7" x14ac:dyDescent="0.2">
      <c r="A21" s="29"/>
      <c r="B21" s="30"/>
      <c r="C21" s="37">
        <f>Grunddaten!$B$4</f>
        <v>85</v>
      </c>
      <c r="D21" s="53"/>
      <c r="E21" s="40">
        <f>$C21*D21</f>
        <v>0</v>
      </c>
      <c r="F21" s="53"/>
      <c r="G21" s="40">
        <f>$C21*F21</f>
        <v>0</v>
      </c>
    </row>
    <row r="22" spans="1:7" x14ac:dyDescent="0.2">
      <c r="A22" s="29"/>
      <c r="B22" s="30"/>
      <c r="C22" s="37">
        <f>Grunddaten!$B$4</f>
        <v>85</v>
      </c>
      <c r="D22" s="53"/>
      <c r="E22" s="40">
        <f>$C22*D22</f>
        <v>0</v>
      </c>
      <c r="F22" s="53"/>
      <c r="G22" s="40">
        <f>$C22*F22</f>
        <v>0</v>
      </c>
    </row>
    <row r="23" spans="1:7" x14ac:dyDescent="0.2">
      <c r="A23" s="29"/>
      <c r="B23" s="30"/>
      <c r="C23" s="37">
        <f>Grunddaten!$B$4</f>
        <v>85</v>
      </c>
      <c r="D23" s="53"/>
      <c r="E23" s="40">
        <f>$C23*D23</f>
        <v>0</v>
      </c>
      <c r="F23" s="53"/>
      <c r="G23" s="40">
        <f>$C23*F23</f>
        <v>0</v>
      </c>
    </row>
    <row r="24" spans="1:7" x14ac:dyDescent="0.2">
      <c r="A24" s="29"/>
      <c r="B24" s="30"/>
      <c r="C24" s="37">
        <f>Grunddaten!$B$4</f>
        <v>85</v>
      </c>
      <c r="D24" s="53"/>
      <c r="E24" s="40">
        <f>$C24*D24</f>
        <v>0</v>
      </c>
      <c r="F24" s="53"/>
      <c r="G24" s="40">
        <f>$C24*F24</f>
        <v>0</v>
      </c>
    </row>
    <row r="25" spans="1:7" x14ac:dyDescent="0.2">
      <c r="A25" s="29"/>
      <c r="B25" s="30"/>
      <c r="C25" s="37">
        <f>Grunddaten!$B$4</f>
        <v>85</v>
      </c>
      <c r="D25" s="53"/>
      <c r="E25" s="40">
        <f>$C25*D25</f>
        <v>0</v>
      </c>
      <c r="F25" s="53"/>
      <c r="G25" s="40">
        <f>$C25*F25</f>
        <v>0</v>
      </c>
    </row>
    <row r="26" spans="1:7" x14ac:dyDescent="0.2">
      <c r="A26" s="29"/>
      <c r="B26" s="38" t="s">
        <v>206</v>
      </c>
      <c r="C26" s="37"/>
      <c r="D26" s="55"/>
      <c r="E26" s="67"/>
      <c r="F26" s="55"/>
      <c r="G26" s="67"/>
    </row>
    <row r="27" spans="1:7" x14ac:dyDescent="0.2">
      <c r="A27" s="29"/>
      <c r="B27" s="30"/>
      <c r="C27" s="37">
        <f>Grunddaten!$B$5</f>
        <v>1781</v>
      </c>
      <c r="D27" s="53"/>
      <c r="E27" s="40">
        <f>$C27*D27</f>
        <v>0</v>
      </c>
      <c r="F27" s="53"/>
      <c r="G27" s="40">
        <f>$C27*F27</f>
        <v>0</v>
      </c>
    </row>
    <row r="28" spans="1:7" x14ac:dyDescent="0.2">
      <c r="A28" s="29"/>
      <c r="B28" s="30"/>
      <c r="C28" s="37">
        <f>Grunddaten!$B$5</f>
        <v>1781</v>
      </c>
      <c r="D28" s="53"/>
      <c r="E28" s="40">
        <f>$C28*D28</f>
        <v>0</v>
      </c>
      <c r="F28" s="53"/>
      <c r="G28" s="40">
        <f>$C28*F28</f>
        <v>0</v>
      </c>
    </row>
    <row r="29" spans="1:7" x14ac:dyDescent="0.2">
      <c r="A29" s="29"/>
      <c r="B29" s="30"/>
      <c r="C29" s="37">
        <f>Grunddaten!$B$5</f>
        <v>1781</v>
      </c>
      <c r="D29" s="53"/>
      <c r="E29" s="40">
        <f>$C29*D29</f>
        <v>0</v>
      </c>
      <c r="F29" s="53"/>
      <c r="G29" s="40">
        <f>$C29*F29</f>
        <v>0</v>
      </c>
    </row>
    <row r="30" spans="1:7" x14ac:dyDescent="0.2">
      <c r="A30" s="29"/>
      <c r="B30" s="30"/>
      <c r="C30" s="37">
        <f>Grunddaten!$B$5</f>
        <v>1781</v>
      </c>
      <c r="D30" s="53"/>
      <c r="E30" s="40">
        <f>$C30*D30</f>
        <v>0</v>
      </c>
      <c r="F30" s="53"/>
      <c r="G30" s="40">
        <f>$C30*F30</f>
        <v>0</v>
      </c>
    </row>
    <row r="31" spans="1:7" x14ac:dyDescent="0.2">
      <c r="A31" s="29"/>
      <c r="B31" s="30"/>
      <c r="C31" s="37">
        <f>Grunddaten!$B$5</f>
        <v>1781</v>
      </c>
      <c r="D31" s="53"/>
      <c r="E31" s="40">
        <f>$C31*D31</f>
        <v>0</v>
      </c>
      <c r="F31" s="53"/>
      <c r="G31" s="40">
        <f>$C31*F31</f>
        <v>0</v>
      </c>
    </row>
    <row r="32" spans="1:7" x14ac:dyDescent="0.2">
      <c r="A32" s="29"/>
      <c r="B32" s="38" t="s">
        <v>207</v>
      </c>
      <c r="C32" s="37"/>
      <c r="D32" s="58"/>
      <c r="E32" s="67"/>
      <c r="F32" s="58"/>
      <c r="G32" s="67"/>
    </row>
    <row r="33" spans="1:7" x14ac:dyDescent="0.2">
      <c r="A33" s="29"/>
      <c r="B33" s="30"/>
      <c r="C33" s="37">
        <f>Grunddaten!$B$6</f>
        <v>2853</v>
      </c>
      <c r="D33" s="53"/>
      <c r="E33" s="40">
        <f>$C33*D33</f>
        <v>0</v>
      </c>
      <c r="F33" s="53"/>
      <c r="G33" s="40">
        <f>$C33*F33</f>
        <v>0</v>
      </c>
    </row>
    <row r="34" spans="1:7" x14ac:dyDescent="0.2">
      <c r="A34" s="29"/>
      <c r="B34" s="30"/>
      <c r="C34" s="37">
        <f>Grunddaten!$B$6</f>
        <v>2853</v>
      </c>
      <c r="D34" s="53"/>
      <c r="E34" s="40">
        <f>$C34*D34</f>
        <v>0</v>
      </c>
      <c r="F34" s="53"/>
      <c r="G34" s="40">
        <f>$C34*F34</f>
        <v>0</v>
      </c>
    </row>
    <row r="35" spans="1:7" x14ac:dyDescent="0.2">
      <c r="A35" s="29"/>
      <c r="B35" s="30"/>
      <c r="C35" s="37">
        <f>Grunddaten!$B$6</f>
        <v>2853</v>
      </c>
      <c r="D35" s="53"/>
      <c r="E35" s="40">
        <f>$C35*D35</f>
        <v>0</v>
      </c>
      <c r="F35" s="53"/>
      <c r="G35" s="40">
        <f>$C35*F35</f>
        <v>0</v>
      </c>
    </row>
    <row r="36" spans="1:7" x14ac:dyDescent="0.2">
      <c r="A36" s="29"/>
      <c r="B36" s="30"/>
      <c r="C36" s="37">
        <f>Grunddaten!$B$6</f>
        <v>2853</v>
      </c>
      <c r="D36" s="53"/>
      <c r="E36" s="40">
        <f>$C36*D36</f>
        <v>0</v>
      </c>
      <c r="F36" s="53"/>
      <c r="G36" s="40">
        <f>$C36*F36</f>
        <v>0</v>
      </c>
    </row>
    <row r="37" spans="1:7" x14ac:dyDescent="0.2">
      <c r="A37" s="29"/>
      <c r="B37" s="30"/>
      <c r="C37" s="37">
        <f>Grunddaten!$B$6</f>
        <v>2853</v>
      </c>
      <c r="D37" s="53"/>
      <c r="E37" s="40">
        <f>$C37*D37</f>
        <v>0</v>
      </c>
      <c r="F37" s="53"/>
      <c r="G37" s="40">
        <f>$C37*F37</f>
        <v>0</v>
      </c>
    </row>
    <row r="38" spans="1:7" x14ac:dyDescent="0.2">
      <c r="A38" s="29"/>
      <c r="B38" s="38" t="s">
        <v>194</v>
      </c>
      <c r="C38" s="37"/>
      <c r="D38" s="55"/>
      <c r="E38" s="67"/>
      <c r="F38" s="55"/>
      <c r="G38" s="57"/>
    </row>
    <row r="39" spans="1:7" x14ac:dyDescent="0.2">
      <c r="A39" s="29"/>
      <c r="B39" s="30"/>
      <c r="C39" s="37">
        <f>Grunddaten!$B$7</f>
        <v>44</v>
      </c>
      <c r="D39" s="53"/>
      <c r="E39" s="40">
        <f>$C39*D39</f>
        <v>0</v>
      </c>
      <c r="F39" s="53"/>
      <c r="G39" s="40">
        <f>$C39*F39</f>
        <v>0</v>
      </c>
    </row>
    <row r="40" spans="1:7" x14ac:dyDescent="0.2">
      <c r="A40" s="29"/>
      <c r="B40" s="30"/>
      <c r="C40" s="37">
        <f>Grunddaten!$B$7</f>
        <v>44</v>
      </c>
      <c r="D40" s="53"/>
      <c r="E40" s="40">
        <f>$C40*D40</f>
        <v>0</v>
      </c>
      <c r="F40" s="53"/>
      <c r="G40" s="40">
        <f>$C40*F40</f>
        <v>0</v>
      </c>
    </row>
    <row r="41" spans="1:7" x14ac:dyDescent="0.2">
      <c r="A41" s="29"/>
      <c r="B41" s="30"/>
      <c r="C41" s="37">
        <f>Grunddaten!$B$7</f>
        <v>44</v>
      </c>
      <c r="D41" s="53"/>
      <c r="E41" s="40">
        <f>$C41*D41</f>
        <v>0</v>
      </c>
      <c r="F41" s="53"/>
      <c r="G41" s="40">
        <f>$C41*F41</f>
        <v>0</v>
      </c>
    </row>
    <row r="42" spans="1:7" x14ac:dyDescent="0.2">
      <c r="A42" s="29"/>
      <c r="B42" s="30"/>
      <c r="C42" s="37">
        <f>Grunddaten!$B$7</f>
        <v>44</v>
      </c>
      <c r="D42" s="53"/>
      <c r="E42" s="40">
        <f>$C42*D42</f>
        <v>0</v>
      </c>
      <c r="F42" s="53"/>
      <c r="G42" s="40">
        <f>$C42*F42</f>
        <v>0</v>
      </c>
    </row>
    <row r="43" spans="1:7" x14ac:dyDescent="0.2">
      <c r="A43" s="29"/>
      <c r="B43" s="30"/>
      <c r="C43" s="37">
        <f>Grunddaten!$B$7</f>
        <v>44</v>
      </c>
      <c r="D43" s="53"/>
      <c r="E43" s="64">
        <f>$C43*D43</f>
        <v>0</v>
      </c>
      <c r="F43" s="53"/>
      <c r="G43" s="64">
        <f>$C43*F43</f>
        <v>0</v>
      </c>
    </row>
    <row r="44" spans="1:7" ht="13.5" customHeight="1" x14ac:dyDescent="0.2">
      <c r="A44" s="29"/>
      <c r="B44" s="39" t="s">
        <v>75</v>
      </c>
      <c r="C44" s="49">
        <f>Grunddaten!$B$8</f>
        <v>0.3</v>
      </c>
      <c r="D44" s="59"/>
      <c r="E44" s="57">
        <f>$C44*E$10</f>
        <v>0</v>
      </c>
      <c r="F44" s="59"/>
      <c r="G44" s="57">
        <f>$C44*G$10</f>
        <v>0</v>
      </c>
    </row>
    <row r="45" spans="1:7" ht="13.5" customHeight="1" x14ac:dyDescent="0.2">
      <c r="A45" s="29"/>
      <c r="B45" s="41" t="s">
        <v>8</v>
      </c>
      <c r="C45" s="50">
        <f>Grunddaten!$B$9</f>
        <v>0.1429</v>
      </c>
      <c r="D45" s="60"/>
      <c r="E45" s="57">
        <f>$C45*E$17</f>
        <v>0</v>
      </c>
      <c r="F45" s="60"/>
      <c r="G45" s="57">
        <f>$C45*G$17</f>
        <v>0</v>
      </c>
    </row>
    <row r="46" spans="1:7" ht="13.5" customHeight="1" x14ac:dyDescent="0.2">
      <c r="A46" s="29"/>
      <c r="B46" s="41" t="s">
        <v>9</v>
      </c>
      <c r="C46" s="50">
        <f>Grunddaten!$B$10</f>
        <v>1.1000000000000001E-3</v>
      </c>
      <c r="D46" s="60"/>
      <c r="E46" s="57">
        <f>$C46*E$10</f>
        <v>0</v>
      </c>
      <c r="F46" s="60"/>
      <c r="G46" s="57">
        <f>$C46*G$10</f>
        <v>0</v>
      </c>
    </row>
    <row r="47" spans="1:7" ht="13.5" customHeight="1" x14ac:dyDescent="0.2">
      <c r="A47" s="29"/>
      <c r="B47" s="41" t="s">
        <v>10</v>
      </c>
      <c r="C47" s="50">
        <f>Grunddaten!$B$11</f>
        <v>8.0000000000000002E-3</v>
      </c>
      <c r="D47" s="60"/>
      <c r="E47" s="57">
        <f>$C47*E$17</f>
        <v>0</v>
      </c>
      <c r="F47" s="60"/>
      <c r="G47" s="57">
        <f>$C47*G$17</f>
        <v>0</v>
      </c>
    </row>
    <row r="48" spans="1:7" ht="13.5" customHeight="1" x14ac:dyDescent="0.2">
      <c r="A48" s="29"/>
      <c r="B48" s="42" t="s">
        <v>11</v>
      </c>
      <c r="C48" s="51"/>
      <c r="D48" s="61"/>
      <c r="E48" s="62"/>
      <c r="F48" s="61"/>
      <c r="G48" s="62"/>
    </row>
    <row r="49" spans="1:7" ht="20.25" customHeight="1" x14ac:dyDescent="0.25">
      <c r="A49" s="23" t="s">
        <v>6</v>
      </c>
      <c r="B49" s="34" t="s">
        <v>12</v>
      </c>
      <c r="C49" s="27"/>
      <c r="D49" s="52"/>
      <c r="E49" s="43">
        <f>SUM(E20:E48)</f>
        <v>0</v>
      </c>
      <c r="F49" s="52"/>
      <c r="G49" s="43">
        <f>SUM(G20:G48)</f>
        <v>0</v>
      </c>
    </row>
    <row r="50" spans="1:7" ht="20.25" customHeight="1" thickBot="1" x14ac:dyDescent="0.3">
      <c r="A50" s="44" t="s">
        <v>13</v>
      </c>
      <c r="B50" s="45" t="s">
        <v>14</v>
      </c>
      <c r="C50" s="46"/>
      <c r="D50" s="63"/>
      <c r="E50" s="47">
        <f t="shared" ref="E50" si="2">E18+E49</f>
        <v>0</v>
      </c>
      <c r="F50" s="63"/>
      <c r="G50" s="47">
        <f t="shared" ref="G50" si="3">G18+G49</f>
        <v>0</v>
      </c>
    </row>
  </sheetData>
  <pageMargins left="0.59055118110236227" right="0.59055118110236227" top="0.78740157480314965" bottom="0.78740157480314965" header="0.51181102362204722" footer="0.51181102362204722"/>
  <pageSetup paperSize="9" scale="9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workbookViewId="0">
      <selection activeCell="C8" sqref="C8"/>
    </sheetView>
  </sheetViews>
  <sheetFormatPr baseColWidth="10" defaultRowHeight="12.75" x14ac:dyDescent="0.2"/>
  <cols>
    <col min="1" max="1" width="4.7109375" customWidth="1"/>
    <col min="2" max="2" width="23.28515625" customWidth="1"/>
    <col min="3" max="12" width="10.85546875" customWidth="1"/>
  </cols>
  <sheetData>
    <row r="1" spans="1:12" ht="30" customHeight="1" x14ac:dyDescent="0.25">
      <c r="B1" s="157" t="s">
        <v>225</v>
      </c>
      <c r="C1" s="158"/>
      <c r="D1" s="158"/>
      <c r="E1" s="158"/>
      <c r="F1" s="158"/>
      <c r="G1" s="158"/>
      <c r="H1" s="158"/>
      <c r="I1" s="158"/>
      <c r="J1" s="158"/>
      <c r="K1" s="158"/>
      <c r="L1" s="158"/>
    </row>
    <row r="2" spans="1:12" ht="30" customHeight="1" x14ac:dyDescent="0.25">
      <c r="A2" s="3"/>
      <c r="B2" s="159" t="s">
        <v>68</v>
      </c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12" x14ac:dyDescent="0.2">
      <c r="A3" s="1"/>
      <c r="B3" s="75"/>
      <c r="C3" s="160" t="s">
        <v>151</v>
      </c>
      <c r="D3" s="160" t="s">
        <v>152</v>
      </c>
      <c r="E3" s="160" t="s">
        <v>153</v>
      </c>
      <c r="F3" s="160" t="s">
        <v>154</v>
      </c>
      <c r="G3" s="160" t="s">
        <v>155</v>
      </c>
      <c r="H3" s="160" t="s">
        <v>156</v>
      </c>
      <c r="I3" s="160" t="s">
        <v>157</v>
      </c>
      <c r="J3" s="160" t="s">
        <v>158</v>
      </c>
      <c r="K3" s="160" t="s">
        <v>159</v>
      </c>
      <c r="L3" s="160" t="s">
        <v>160</v>
      </c>
    </row>
    <row r="4" spans="1:12" x14ac:dyDescent="0.2">
      <c r="A4" s="1"/>
      <c r="B4" s="74" t="s">
        <v>145</v>
      </c>
      <c r="C4" s="68"/>
      <c r="D4" s="69"/>
      <c r="E4" s="69"/>
      <c r="F4" s="69"/>
      <c r="G4" s="69"/>
      <c r="H4" s="69"/>
      <c r="I4" s="69"/>
      <c r="J4" s="70"/>
      <c r="K4" s="70"/>
      <c r="L4" s="70"/>
    </row>
    <row r="5" spans="1:12" x14ac:dyDescent="0.2">
      <c r="A5" s="1"/>
      <c r="B5" s="74" t="s">
        <v>146</v>
      </c>
      <c r="C5" s="68"/>
      <c r="D5" s="69"/>
      <c r="E5" s="69"/>
      <c r="F5" s="69"/>
      <c r="G5" s="69"/>
      <c r="H5" s="69"/>
      <c r="I5" s="69"/>
      <c r="J5" s="70"/>
      <c r="K5" s="70"/>
      <c r="L5" s="70"/>
    </row>
    <row r="6" spans="1:12" x14ac:dyDescent="0.2">
      <c r="A6" s="1"/>
      <c r="B6" s="74" t="s">
        <v>143</v>
      </c>
      <c r="C6" s="71"/>
      <c r="D6" s="71"/>
      <c r="E6" s="71"/>
      <c r="F6" s="71"/>
      <c r="G6" s="71"/>
      <c r="H6" s="71"/>
      <c r="I6" s="71"/>
      <c r="J6" s="70"/>
      <c r="K6" s="70"/>
      <c r="L6" s="70"/>
    </row>
    <row r="7" spans="1:12" x14ac:dyDescent="0.2">
      <c r="A7" s="1"/>
      <c r="B7" s="74" t="s">
        <v>51</v>
      </c>
      <c r="C7" s="4" t="str">
        <f t="shared" ref="C7:L7" si="0">IF(C6&lt;&gt;0,(C4-C5)/C6,"")</f>
        <v/>
      </c>
      <c r="D7" s="4" t="str">
        <f t="shared" si="0"/>
        <v/>
      </c>
      <c r="E7" s="4" t="str">
        <f t="shared" si="0"/>
        <v/>
      </c>
      <c r="F7" s="4" t="str">
        <f t="shared" si="0"/>
        <v/>
      </c>
      <c r="G7" s="4" t="str">
        <f t="shared" si="0"/>
        <v/>
      </c>
      <c r="H7" s="4" t="str">
        <f t="shared" si="0"/>
        <v/>
      </c>
      <c r="I7" s="4" t="str">
        <f t="shared" si="0"/>
        <v/>
      </c>
      <c r="J7" s="4" t="str">
        <f t="shared" si="0"/>
        <v/>
      </c>
      <c r="K7" s="4" t="str">
        <f t="shared" si="0"/>
        <v/>
      </c>
      <c r="L7" s="4" t="str">
        <f t="shared" si="0"/>
        <v/>
      </c>
    </row>
    <row r="8" spans="1:12" x14ac:dyDescent="0.2">
      <c r="A8" s="1"/>
      <c r="B8" s="74" t="s">
        <v>148</v>
      </c>
      <c r="C8" s="72">
        <v>0.01</v>
      </c>
      <c r="D8" s="72">
        <v>0.01</v>
      </c>
      <c r="E8" s="72">
        <v>0.01</v>
      </c>
      <c r="F8" s="72">
        <v>0.01</v>
      </c>
      <c r="G8" s="72">
        <v>0.01</v>
      </c>
      <c r="H8" s="72">
        <v>0.01</v>
      </c>
      <c r="I8" s="72">
        <v>0.01</v>
      </c>
      <c r="J8" s="72">
        <v>0.01</v>
      </c>
      <c r="K8" s="72">
        <v>0.01</v>
      </c>
      <c r="L8" s="72">
        <v>0.01</v>
      </c>
    </row>
    <row r="9" spans="1:12" x14ac:dyDescent="0.2">
      <c r="A9" s="1"/>
      <c r="B9" s="73" t="s">
        <v>147</v>
      </c>
      <c r="C9" s="4" t="str">
        <f>IF(C4&lt;&gt;0,((C4-C5)/2+C5)*C8,"")</f>
        <v/>
      </c>
      <c r="D9" s="4" t="str">
        <f t="shared" ref="D9:L9" si="1">IF(D4&lt;&gt;0,((D4-D5)/2+D5)*D8,"")</f>
        <v/>
      </c>
      <c r="E9" s="4" t="str">
        <f t="shared" si="1"/>
        <v/>
      </c>
      <c r="F9" s="4" t="str">
        <f t="shared" si="1"/>
        <v/>
      </c>
      <c r="G9" s="4" t="str">
        <f t="shared" si="1"/>
        <v/>
      </c>
      <c r="H9" s="4" t="str">
        <f t="shared" si="1"/>
        <v/>
      </c>
      <c r="I9" s="4" t="str">
        <f t="shared" si="1"/>
        <v/>
      </c>
      <c r="J9" s="4" t="str">
        <f t="shared" si="1"/>
        <v/>
      </c>
      <c r="K9" s="4" t="str">
        <f t="shared" si="1"/>
        <v/>
      </c>
      <c r="L9" s="4" t="str">
        <f t="shared" si="1"/>
        <v/>
      </c>
    </row>
    <row r="10" spans="1:12" ht="20.25" customHeight="1" x14ac:dyDescent="0.2">
      <c r="A10" s="1" t="s">
        <v>50</v>
      </c>
      <c r="B10" s="152" t="s">
        <v>149</v>
      </c>
      <c r="C10" s="9">
        <f>SUM(C7:L7)</f>
        <v>0</v>
      </c>
      <c r="D10" s="76"/>
      <c r="E10" s="76"/>
      <c r="F10" s="76"/>
      <c r="G10" s="76"/>
      <c r="H10" s="76"/>
      <c r="I10" s="76"/>
      <c r="J10" s="76"/>
      <c r="K10" s="76"/>
      <c r="L10" s="76"/>
    </row>
    <row r="11" spans="1:12" ht="21" customHeight="1" x14ac:dyDescent="0.2">
      <c r="A11" s="1" t="s">
        <v>52</v>
      </c>
      <c r="B11" s="153" t="s">
        <v>150</v>
      </c>
      <c r="C11" s="5">
        <f>SUM(C9:L9)</f>
        <v>0</v>
      </c>
      <c r="D11" s="76"/>
      <c r="E11" s="76"/>
      <c r="F11" s="76"/>
      <c r="G11" s="76"/>
      <c r="H11" s="76"/>
      <c r="I11" s="76"/>
      <c r="J11" s="76"/>
      <c r="K11" s="76"/>
      <c r="L11" s="76"/>
    </row>
    <row r="12" spans="1:12" x14ac:dyDescent="0.2">
      <c r="A12" s="1"/>
    </row>
    <row r="13" spans="1:12" x14ac:dyDescent="0.2">
      <c r="A13" s="1"/>
    </row>
    <row r="14" spans="1:12" ht="31.5" customHeight="1" x14ac:dyDescent="0.2">
      <c r="A14" s="1"/>
      <c r="B14" s="159" t="s">
        <v>69</v>
      </c>
      <c r="C14" s="76"/>
      <c r="D14" s="76"/>
      <c r="E14" s="76"/>
      <c r="F14" s="76"/>
      <c r="G14" s="76"/>
      <c r="H14" s="76"/>
      <c r="I14" s="76"/>
      <c r="J14" s="76"/>
      <c r="K14" s="76"/>
      <c r="L14" s="76"/>
    </row>
    <row r="15" spans="1:12" x14ac:dyDescent="0.2">
      <c r="A15" s="1"/>
      <c r="B15" s="75"/>
      <c r="C15" s="160" t="s">
        <v>151</v>
      </c>
      <c r="D15" s="160" t="s">
        <v>152</v>
      </c>
      <c r="E15" s="160" t="s">
        <v>153</v>
      </c>
      <c r="F15" s="160" t="s">
        <v>154</v>
      </c>
      <c r="G15" s="160" t="s">
        <v>155</v>
      </c>
      <c r="H15" s="160" t="s">
        <v>156</v>
      </c>
      <c r="I15" s="160" t="s">
        <v>157</v>
      </c>
      <c r="J15" s="160" t="s">
        <v>158</v>
      </c>
      <c r="K15" s="160" t="s">
        <v>159</v>
      </c>
      <c r="L15" s="160" t="s">
        <v>160</v>
      </c>
    </row>
    <row r="16" spans="1:12" x14ac:dyDescent="0.2">
      <c r="A16" s="1"/>
      <c r="B16" s="74" t="s">
        <v>145</v>
      </c>
      <c r="C16" s="68"/>
      <c r="D16" s="69"/>
      <c r="E16" s="69"/>
      <c r="F16" s="69"/>
      <c r="G16" s="69"/>
      <c r="H16" s="69"/>
      <c r="I16" s="69"/>
      <c r="J16" s="70"/>
      <c r="K16" s="70"/>
      <c r="L16" s="70"/>
    </row>
    <row r="17" spans="1:12" x14ac:dyDescent="0.2">
      <c r="A17" s="1"/>
      <c r="B17" s="74" t="s">
        <v>146</v>
      </c>
      <c r="C17" s="68"/>
      <c r="D17" s="69"/>
      <c r="E17" s="69"/>
      <c r="F17" s="69"/>
      <c r="G17" s="69"/>
      <c r="H17" s="69"/>
      <c r="I17" s="69"/>
      <c r="J17" s="70"/>
      <c r="K17" s="70"/>
      <c r="L17" s="70"/>
    </row>
    <row r="18" spans="1:12" x14ac:dyDescent="0.2">
      <c r="A18" s="1"/>
      <c r="B18" s="74" t="s">
        <v>143</v>
      </c>
      <c r="C18" s="71"/>
      <c r="D18" s="71"/>
      <c r="E18" s="71"/>
      <c r="F18" s="71"/>
      <c r="G18" s="71"/>
      <c r="H18" s="71"/>
      <c r="I18" s="71"/>
      <c r="J18" s="70"/>
      <c r="K18" s="70"/>
      <c r="L18" s="70"/>
    </row>
    <row r="19" spans="1:12" x14ac:dyDescent="0.2">
      <c r="A19" s="1"/>
      <c r="B19" s="74" t="s">
        <v>51</v>
      </c>
      <c r="C19" s="4" t="str">
        <f t="shared" ref="C19:L19" si="2">IF(C18&lt;&gt;0,(C16-C17)/C18,"")</f>
        <v/>
      </c>
      <c r="D19" s="4" t="str">
        <f t="shared" si="2"/>
        <v/>
      </c>
      <c r="E19" s="4" t="str">
        <f t="shared" si="2"/>
        <v/>
      </c>
      <c r="F19" s="4" t="str">
        <f t="shared" si="2"/>
        <v/>
      </c>
      <c r="G19" s="4" t="str">
        <f t="shared" si="2"/>
        <v/>
      </c>
      <c r="H19" s="4" t="str">
        <f t="shared" si="2"/>
        <v/>
      </c>
      <c r="I19" s="4" t="str">
        <f t="shared" si="2"/>
        <v/>
      </c>
      <c r="J19" s="4" t="str">
        <f t="shared" si="2"/>
        <v/>
      </c>
      <c r="K19" s="4" t="str">
        <f t="shared" si="2"/>
        <v/>
      </c>
      <c r="L19" s="4" t="str">
        <f t="shared" si="2"/>
        <v/>
      </c>
    </row>
    <row r="20" spans="1:12" x14ac:dyDescent="0.2">
      <c r="A20" s="1"/>
      <c r="B20" s="74" t="s">
        <v>148</v>
      </c>
      <c r="C20" s="72">
        <v>0.01</v>
      </c>
      <c r="D20" s="72">
        <v>0.01</v>
      </c>
      <c r="E20" s="72">
        <v>0.01</v>
      </c>
      <c r="F20" s="72">
        <v>0.01</v>
      </c>
      <c r="G20" s="72">
        <v>0.01</v>
      </c>
      <c r="H20" s="72">
        <v>0.01</v>
      </c>
      <c r="I20" s="72">
        <v>0.01</v>
      </c>
      <c r="J20" s="72">
        <v>0.01</v>
      </c>
      <c r="K20" s="72">
        <v>0.01</v>
      </c>
      <c r="L20" s="72">
        <v>0.01</v>
      </c>
    </row>
    <row r="21" spans="1:12" x14ac:dyDescent="0.2">
      <c r="A21" s="1"/>
      <c r="B21" s="73" t="s">
        <v>147</v>
      </c>
      <c r="C21" s="4" t="str">
        <f t="shared" ref="C21:L21" si="3">IF(C16&lt;&gt;0,((C16-C17)/2+C17)*C20,"")</f>
        <v/>
      </c>
      <c r="D21" s="4" t="str">
        <f t="shared" si="3"/>
        <v/>
      </c>
      <c r="E21" s="4" t="str">
        <f t="shared" si="3"/>
        <v/>
      </c>
      <c r="F21" s="4" t="str">
        <f t="shared" si="3"/>
        <v/>
      </c>
      <c r="G21" s="4" t="str">
        <f t="shared" si="3"/>
        <v/>
      </c>
      <c r="H21" s="4" t="str">
        <f t="shared" si="3"/>
        <v/>
      </c>
      <c r="I21" s="4" t="str">
        <f t="shared" si="3"/>
        <v/>
      </c>
      <c r="J21" s="4" t="str">
        <f t="shared" si="3"/>
        <v/>
      </c>
      <c r="K21" s="4" t="str">
        <f t="shared" si="3"/>
        <v/>
      </c>
      <c r="L21" s="4" t="str">
        <f t="shared" si="3"/>
        <v/>
      </c>
    </row>
    <row r="22" spans="1:12" ht="23.25" customHeight="1" x14ac:dyDescent="0.2">
      <c r="A22" s="1" t="s">
        <v>50</v>
      </c>
      <c r="B22" s="152" t="s">
        <v>149</v>
      </c>
      <c r="C22" s="9">
        <f>SUM(C19:L19)</f>
        <v>0</v>
      </c>
      <c r="D22" s="76"/>
      <c r="E22" s="76"/>
      <c r="F22" s="76"/>
      <c r="G22" s="76"/>
      <c r="H22" s="76"/>
      <c r="I22" s="76"/>
      <c r="J22" s="76"/>
      <c r="K22" s="76"/>
      <c r="L22" s="76"/>
    </row>
    <row r="23" spans="1:12" ht="22.5" customHeight="1" x14ac:dyDescent="0.2">
      <c r="A23" s="1" t="s">
        <v>52</v>
      </c>
      <c r="B23" s="153" t="s">
        <v>150</v>
      </c>
      <c r="C23" s="5">
        <f>SUM(C21:L21)</f>
        <v>0</v>
      </c>
      <c r="D23" s="76"/>
      <c r="E23" s="76"/>
      <c r="F23" s="76"/>
      <c r="G23" s="76"/>
      <c r="H23" s="76"/>
      <c r="I23" s="76"/>
      <c r="J23" s="76"/>
      <c r="K23" s="76"/>
      <c r="L23" s="76"/>
    </row>
  </sheetData>
  <phoneticPr fontId="3" type="noConversion"/>
  <pageMargins left="0.78740157499999996" right="0.78740157499999996" top="0.984251969" bottom="0.984251969" header="0.4921259845" footer="0.4921259845"/>
  <pageSetup paperSize="9" orientation="portrait" horizontalDpi="1200" verticalDpi="1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workbookViewId="0">
      <pane xSplit="1" ySplit="2" topLeftCell="B27" activePane="bottomRight" state="frozen"/>
      <selection pane="topRight" activeCell="B1" sqref="B1"/>
      <selection pane="bottomLeft" activeCell="A3" sqref="A3"/>
      <selection pane="bottomRight" activeCell="D47" sqref="D47"/>
    </sheetView>
  </sheetViews>
  <sheetFormatPr baseColWidth="10" defaultRowHeight="12.75" x14ac:dyDescent="0.2"/>
  <cols>
    <col min="1" max="1" width="6.42578125" style="83" customWidth="1"/>
    <col min="2" max="2" width="40.42578125" style="84" customWidth="1"/>
    <col min="3" max="3" width="10" style="84" customWidth="1"/>
    <col min="4" max="5" width="14" style="84" customWidth="1"/>
    <col min="6" max="16384" width="11.42578125" style="84"/>
  </cols>
  <sheetData>
    <row r="1" spans="1:5" ht="25.5" customHeight="1" thickBot="1" x14ac:dyDescent="0.25">
      <c r="B1" s="161" t="s">
        <v>224</v>
      </c>
      <c r="C1" s="158"/>
      <c r="D1" s="158"/>
      <c r="E1" s="158"/>
    </row>
    <row r="2" spans="1:5" x14ac:dyDescent="0.2">
      <c r="B2" s="85"/>
      <c r="C2" s="86"/>
      <c r="D2" s="147" t="s">
        <v>68</v>
      </c>
      <c r="E2" s="147" t="s">
        <v>69</v>
      </c>
    </row>
    <row r="3" spans="1:5" x14ac:dyDescent="0.2">
      <c r="A3" s="87" t="s">
        <v>0</v>
      </c>
      <c r="B3" s="88" t="s">
        <v>1</v>
      </c>
      <c r="C3" s="89"/>
      <c r="D3" s="90"/>
      <c r="E3" s="90"/>
    </row>
    <row r="4" spans="1:5" x14ac:dyDescent="0.2">
      <c r="A4" s="87"/>
      <c r="B4" s="88" t="s">
        <v>139</v>
      </c>
      <c r="C4" s="89"/>
      <c r="D4" s="90"/>
      <c r="E4" s="90"/>
    </row>
    <row r="5" spans="1:5" x14ac:dyDescent="0.2">
      <c r="A5" s="87"/>
      <c r="B5" s="91" t="s">
        <v>137</v>
      </c>
      <c r="C5" s="92"/>
      <c r="D5" s="93">
        <f>Personalkosten_Büro!E18</f>
        <v>0</v>
      </c>
      <c r="E5" s="94">
        <f>Personalkosten_Büro!G18</f>
        <v>0</v>
      </c>
    </row>
    <row r="6" spans="1:5" x14ac:dyDescent="0.2">
      <c r="A6" s="87"/>
      <c r="B6" s="91" t="s">
        <v>138</v>
      </c>
      <c r="C6" s="92"/>
      <c r="D6" s="95">
        <f>Personalkosten_Büro!E49</f>
        <v>0</v>
      </c>
      <c r="E6" s="95">
        <f>Personalkosten_Büro!G49</f>
        <v>0</v>
      </c>
    </row>
    <row r="7" spans="1:5" x14ac:dyDescent="0.2">
      <c r="A7" s="87" t="s">
        <v>2</v>
      </c>
      <c r="B7" s="91" t="s">
        <v>14</v>
      </c>
      <c r="C7" s="92"/>
      <c r="D7" s="95">
        <f>D5+D6</f>
        <v>0</v>
      </c>
      <c r="E7" s="95">
        <f>E5+E6</f>
        <v>0</v>
      </c>
    </row>
    <row r="8" spans="1:5" x14ac:dyDescent="0.2">
      <c r="A8" s="87"/>
      <c r="B8" s="96" t="s">
        <v>140</v>
      </c>
      <c r="C8" s="92"/>
      <c r="D8" s="97"/>
      <c r="E8" s="97"/>
    </row>
    <row r="9" spans="1:5" x14ac:dyDescent="0.2">
      <c r="A9" s="87"/>
      <c r="B9" s="91" t="s">
        <v>137</v>
      </c>
      <c r="C9" s="98"/>
      <c r="D9" s="94">
        <f>'Personalkosten_Nicht-Büro'!E18</f>
        <v>0</v>
      </c>
      <c r="E9" s="94">
        <f>'Personalkosten_Nicht-Büro'!G18</f>
        <v>0</v>
      </c>
    </row>
    <row r="10" spans="1:5" x14ac:dyDescent="0.2">
      <c r="A10" s="87"/>
      <c r="B10" s="91" t="s">
        <v>7</v>
      </c>
      <c r="C10" s="98"/>
      <c r="D10" s="95">
        <f>'Personalkosten_Nicht-Büro'!E49</f>
        <v>0</v>
      </c>
      <c r="E10" s="95">
        <f>'Personalkosten_Nicht-Büro'!G49</f>
        <v>0</v>
      </c>
    </row>
    <row r="11" spans="1:5" x14ac:dyDescent="0.2">
      <c r="A11" s="99" t="s">
        <v>0</v>
      </c>
      <c r="B11" s="91" t="s">
        <v>14</v>
      </c>
      <c r="C11" s="98"/>
      <c r="D11" s="95">
        <f>D9+D10</f>
        <v>0</v>
      </c>
      <c r="E11" s="95">
        <f>E9+E10</f>
        <v>0</v>
      </c>
    </row>
    <row r="12" spans="1:5" ht="24" customHeight="1" x14ac:dyDescent="0.2">
      <c r="A12" s="100" t="s">
        <v>15</v>
      </c>
      <c r="B12" s="88" t="s">
        <v>16</v>
      </c>
      <c r="C12" s="101"/>
      <c r="D12" s="90"/>
      <c r="E12" s="90"/>
    </row>
    <row r="13" spans="1:5" x14ac:dyDescent="0.2">
      <c r="A13" s="87" t="s">
        <v>17</v>
      </c>
      <c r="B13" s="102" t="s">
        <v>144</v>
      </c>
      <c r="C13" s="103"/>
      <c r="D13" s="104"/>
      <c r="E13" s="104"/>
    </row>
    <row r="14" spans="1:5" ht="17.25" customHeight="1" x14ac:dyDescent="0.2">
      <c r="A14" s="105" t="s">
        <v>19</v>
      </c>
      <c r="B14" s="106" t="s">
        <v>141</v>
      </c>
      <c r="C14" s="148">
        <f>Grunddaten!B14</f>
        <v>0.1</v>
      </c>
      <c r="D14" s="77"/>
      <c r="E14" s="77"/>
    </row>
    <row r="15" spans="1:5" ht="24.75" customHeight="1" x14ac:dyDescent="0.2">
      <c r="A15" s="107"/>
      <c r="B15" s="102" t="s">
        <v>142</v>
      </c>
      <c r="C15" s="117"/>
      <c r="D15" s="78"/>
      <c r="E15" s="80"/>
    </row>
    <row r="16" spans="1:5" x14ac:dyDescent="0.2">
      <c r="A16" s="108" t="s">
        <v>18</v>
      </c>
      <c r="B16" s="109" t="s">
        <v>20</v>
      </c>
      <c r="C16" s="149">
        <f>Grunddaten!B15</f>
        <v>10200</v>
      </c>
      <c r="D16" s="79"/>
      <c r="E16" s="79"/>
    </row>
    <row r="17" spans="1:5" x14ac:dyDescent="0.2">
      <c r="A17" s="107" t="s">
        <v>21</v>
      </c>
      <c r="B17" s="102" t="s">
        <v>22</v>
      </c>
      <c r="C17" s="103"/>
      <c r="D17" s="80"/>
      <c r="E17" s="80"/>
    </row>
    <row r="18" spans="1:5" x14ac:dyDescent="0.2">
      <c r="A18" s="107" t="s">
        <v>23</v>
      </c>
      <c r="B18" s="102" t="s">
        <v>24</v>
      </c>
      <c r="C18" s="103"/>
      <c r="D18" s="80"/>
      <c r="E18" s="80"/>
    </row>
    <row r="19" spans="1:5" x14ac:dyDescent="0.2">
      <c r="A19" s="107" t="s">
        <v>25</v>
      </c>
      <c r="B19" s="102" t="s">
        <v>26</v>
      </c>
      <c r="C19" s="103"/>
      <c r="D19" s="80"/>
      <c r="E19" s="80"/>
    </row>
    <row r="20" spans="1:5" x14ac:dyDescent="0.2">
      <c r="A20" s="107" t="s">
        <v>27</v>
      </c>
      <c r="B20" s="102" t="s">
        <v>28</v>
      </c>
      <c r="C20" s="103"/>
      <c r="D20" s="80"/>
      <c r="E20" s="80"/>
    </row>
    <row r="21" spans="1:5" x14ac:dyDescent="0.2">
      <c r="A21" s="107" t="s">
        <v>29</v>
      </c>
      <c r="B21" s="102" t="s">
        <v>30</v>
      </c>
      <c r="C21" s="103"/>
      <c r="D21" s="80"/>
      <c r="E21" s="80"/>
    </row>
    <row r="22" spans="1:5" x14ac:dyDescent="0.2">
      <c r="A22" s="107" t="s">
        <v>31</v>
      </c>
      <c r="B22" s="102" t="s">
        <v>32</v>
      </c>
      <c r="C22" s="103"/>
      <c r="D22" s="80"/>
      <c r="E22" s="80"/>
    </row>
    <row r="23" spans="1:5" x14ac:dyDescent="0.2">
      <c r="A23" s="107" t="s">
        <v>33</v>
      </c>
      <c r="B23" s="102" t="s">
        <v>34</v>
      </c>
      <c r="C23" s="103"/>
      <c r="D23" s="80"/>
      <c r="E23" s="80"/>
    </row>
    <row r="24" spans="1:5" x14ac:dyDescent="0.2">
      <c r="A24" s="107" t="s">
        <v>70</v>
      </c>
      <c r="B24" s="102" t="s">
        <v>35</v>
      </c>
      <c r="C24" s="103"/>
      <c r="D24" s="80"/>
      <c r="E24" s="80"/>
    </row>
    <row r="25" spans="1:5" x14ac:dyDescent="0.2">
      <c r="A25" s="107" t="s">
        <v>36</v>
      </c>
      <c r="B25" s="102" t="s">
        <v>37</v>
      </c>
      <c r="C25" s="103"/>
      <c r="D25" s="80"/>
      <c r="E25" s="80"/>
    </row>
    <row r="26" spans="1:5" x14ac:dyDescent="0.2">
      <c r="A26" s="107" t="s">
        <v>38</v>
      </c>
      <c r="B26" s="102" t="s">
        <v>39</v>
      </c>
      <c r="C26" s="103"/>
      <c r="D26" s="80"/>
      <c r="E26" s="80"/>
    </row>
    <row r="27" spans="1:5" x14ac:dyDescent="0.2">
      <c r="A27" s="110" t="s">
        <v>40</v>
      </c>
      <c r="B27" s="111" t="s">
        <v>41</v>
      </c>
      <c r="C27" s="98"/>
      <c r="D27" s="78"/>
      <c r="E27" s="78"/>
    </row>
    <row r="28" spans="1:5" x14ac:dyDescent="0.2">
      <c r="A28" s="112" t="s">
        <v>17</v>
      </c>
      <c r="B28" s="113" t="s">
        <v>42</v>
      </c>
      <c r="C28" s="98"/>
      <c r="D28" s="94">
        <f>SUM(D14:D27)</f>
        <v>0</v>
      </c>
      <c r="E28" s="94">
        <f>SUM(E14:E27)</f>
        <v>0</v>
      </c>
    </row>
    <row r="29" spans="1:5" x14ac:dyDescent="0.2">
      <c r="A29" s="108" t="s">
        <v>43</v>
      </c>
      <c r="B29" s="114" t="s">
        <v>44</v>
      </c>
      <c r="C29" s="115"/>
      <c r="D29" s="116"/>
      <c r="E29" s="116"/>
    </row>
    <row r="30" spans="1:5" x14ac:dyDescent="0.2">
      <c r="A30" s="107" t="s">
        <v>45</v>
      </c>
      <c r="B30" s="102" t="s">
        <v>46</v>
      </c>
      <c r="C30" s="117">
        <f>Grunddaten!B12</f>
        <v>0.2</v>
      </c>
      <c r="D30" s="118">
        <f>D5*C30</f>
        <v>0</v>
      </c>
      <c r="E30" s="118">
        <f>E5*C30</f>
        <v>0</v>
      </c>
    </row>
    <row r="31" spans="1:5" x14ac:dyDescent="0.2">
      <c r="A31" s="110" t="s">
        <v>47</v>
      </c>
      <c r="B31" s="111" t="s">
        <v>48</v>
      </c>
      <c r="C31" s="119">
        <f>Grunddaten!B13</f>
        <v>0.15</v>
      </c>
      <c r="D31" s="94">
        <f>D9*C31</f>
        <v>0</v>
      </c>
      <c r="E31" s="94">
        <f>E9*C31</f>
        <v>0</v>
      </c>
    </row>
    <row r="32" spans="1:5" x14ac:dyDescent="0.2">
      <c r="A32" s="112" t="s">
        <v>43</v>
      </c>
      <c r="B32" s="113" t="s">
        <v>49</v>
      </c>
      <c r="C32" s="98"/>
      <c r="D32" s="94">
        <f>D30</f>
        <v>0</v>
      </c>
      <c r="E32" s="94">
        <f>E30</f>
        <v>0</v>
      </c>
    </row>
    <row r="33" spans="1:5" ht="24.75" customHeight="1" x14ac:dyDescent="0.2">
      <c r="A33" s="120" t="s">
        <v>50</v>
      </c>
      <c r="B33" s="88" t="s">
        <v>217</v>
      </c>
      <c r="C33" s="121"/>
      <c r="D33" s="154">
        <f>Abschreibungen_Zinsen!C10</f>
        <v>0</v>
      </c>
      <c r="E33" s="154">
        <f>Abschreibungen_Zinsen!C22</f>
        <v>0</v>
      </c>
    </row>
    <row r="34" spans="1:5" ht="20.25" customHeight="1" x14ac:dyDescent="0.2">
      <c r="A34" s="122" t="s">
        <v>52</v>
      </c>
      <c r="B34" s="114" t="s">
        <v>219</v>
      </c>
      <c r="C34" s="115"/>
      <c r="D34" s="123">
        <f>Abschreibungen_Zinsen!C11</f>
        <v>0</v>
      </c>
      <c r="E34" s="123">
        <f>Abschreibungen_Zinsen!C23</f>
        <v>0</v>
      </c>
    </row>
    <row r="35" spans="1:5" x14ac:dyDescent="0.2">
      <c r="A35" s="124" t="s">
        <v>15</v>
      </c>
      <c r="B35" s="88" t="s">
        <v>53</v>
      </c>
      <c r="C35" s="101"/>
      <c r="D35" s="93">
        <f>D28+D32+D33+D34</f>
        <v>0</v>
      </c>
      <c r="E35" s="93">
        <f>E28+E32+E33+E34</f>
        <v>0</v>
      </c>
    </row>
    <row r="36" spans="1:5" x14ac:dyDescent="0.2">
      <c r="A36" s="110" t="s">
        <v>54</v>
      </c>
      <c r="B36" s="113" t="s">
        <v>55</v>
      </c>
      <c r="C36" s="98"/>
      <c r="D36" s="125">
        <f>D7+D11+D35</f>
        <v>0</v>
      </c>
      <c r="E36" s="125">
        <f>E7+E11+E35</f>
        <v>0</v>
      </c>
    </row>
    <row r="37" spans="1:5" ht="21.75" customHeight="1" x14ac:dyDescent="0.2">
      <c r="A37" s="108" t="s">
        <v>56</v>
      </c>
      <c r="B37" s="114" t="s">
        <v>57</v>
      </c>
      <c r="C37" s="115"/>
      <c r="D37" s="116"/>
      <c r="E37" s="116"/>
    </row>
    <row r="38" spans="1:5" x14ac:dyDescent="0.2">
      <c r="A38" s="107" t="s">
        <v>58</v>
      </c>
      <c r="B38" s="126" t="s">
        <v>211</v>
      </c>
      <c r="C38" s="103"/>
      <c r="D38" s="80"/>
      <c r="E38" s="80"/>
    </row>
    <row r="39" spans="1:5" x14ac:dyDescent="0.2">
      <c r="A39" s="107" t="s">
        <v>60</v>
      </c>
      <c r="B39" s="126" t="s">
        <v>212</v>
      </c>
      <c r="C39" s="103"/>
      <c r="D39" s="80"/>
      <c r="E39" s="80"/>
    </row>
    <row r="40" spans="1:5" x14ac:dyDescent="0.2">
      <c r="A40" s="127" t="s">
        <v>61</v>
      </c>
      <c r="B40" s="126" t="s">
        <v>213</v>
      </c>
      <c r="C40" s="103"/>
      <c r="D40" s="80"/>
      <c r="E40" s="80"/>
    </row>
    <row r="41" spans="1:5" x14ac:dyDescent="0.2">
      <c r="A41" s="127" t="s">
        <v>215</v>
      </c>
      <c r="B41" s="102" t="s">
        <v>59</v>
      </c>
      <c r="C41" s="103"/>
      <c r="D41" s="80"/>
      <c r="E41" s="80"/>
    </row>
    <row r="42" spans="1:5" x14ac:dyDescent="0.2">
      <c r="A42" s="127" t="s">
        <v>208</v>
      </c>
      <c r="B42" s="102" t="s">
        <v>163</v>
      </c>
      <c r="C42" s="103"/>
      <c r="D42" s="80"/>
      <c r="E42" s="80"/>
    </row>
    <row r="43" spans="1:5" x14ac:dyDescent="0.2">
      <c r="A43" s="112" t="s">
        <v>216</v>
      </c>
      <c r="B43" s="128" t="s">
        <v>214</v>
      </c>
      <c r="C43" s="98"/>
      <c r="D43" s="78"/>
      <c r="E43" s="78"/>
    </row>
    <row r="44" spans="1:5" x14ac:dyDescent="0.2">
      <c r="A44" s="112" t="s">
        <v>56</v>
      </c>
      <c r="B44" s="113" t="s">
        <v>62</v>
      </c>
      <c r="C44" s="98"/>
      <c r="D44" s="94">
        <f>D38+D43</f>
        <v>0</v>
      </c>
      <c r="E44" s="94">
        <f>E38+E43</f>
        <v>0</v>
      </c>
    </row>
    <row r="45" spans="1:5" ht="24.75" customHeight="1" x14ac:dyDescent="0.2">
      <c r="A45" s="120" t="s">
        <v>63</v>
      </c>
      <c r="B45" s="88" t="s">
        <v>218</v>
      </c>
      <c r="C45" s="101"/>
      <c r="D45" s="129">
        <f>D44-D36</f>
        <v>0</v>
      </c>
      <c r="E45" s="129">
        <f>E44-E36</f>
        <v>0</v>
      </c>
    </row>
    <row r="46" spans="1:5" ht="21" customHeight="1" x14ac:dyDescent="0.2">
      <c r="A46" s="110"/>
      <c r="B46" s="113" t="s">
        <v>162</v>
      </c>
      <c r="C46" s="98"/>
      <c r="D46" s="172">
        <f>D45-E45</f>
        <v>0</v>
      </c>
      <c r="E46" s="173"/>
    </row>
    <row r="47" spans="1:5" x14ac:dyDescent="0.2">
      <c r="A47" s="107"/>
      <c r="B47" s="102"/>
      <c r="C47" s="103"/>
      <c r="D47" s="116"/>
      <c r="E47" s="130"/>
    </row>
    <row r="48" spans="1:5" ht="13.5" thickBot="1" x14ac:dyDescent="0.25">
      <c r="B48" s="131" t="s">
        <v>64</v>
      </c>
      <c r="C48" s="103"/>
      <c r="D48" s="132"/>
      <c r="E48" s="132"/>
    </row>
    <row r="49" spans="1:5" x14ac:dyDescent="0.2">
      <c r="A49" s="108" t="s">
        <v>65</v>
      </c>
      <c r="B49" s="133" t="s">
        <v>222</v>
      </c>
      <c r="C49" s="134"/>
      <c r="D49" s="81">
        <v>0</v>
      </c>
      <c r="E49" s="82">
        <v>0</v>
      </c>
    </row>
    <row r="50" spans="1:5" x14ac:dyDescent="0.2">
      <c r="A50" s="107"/>
      <c r="B50" s="102" t="s">
        <v>66</v>
      </c>
      <c r="C50" s="135"/>
      <c r="D50" s="136">
        <f>IF(D49=0,0,D36/D49)</f>
        <v>0</v>
      </c>
      <c r="E50" s="137">
        <f>IF(E49=0,0,E36/E49)</f>
        <v>0</v>
      </c>
    </row>
    <row r="51" spans="1:5" x14ac:dyDescent="0.2">
      <c r="A51" s="138"/>
      <c r="B51" s="111" t="s">
        <v>161</v>
      </c>
      <c r="C51" s="139"/>
      <c r="D51" s="168">
        <f>D50-E50</f>
        <v>0</v>
      </c>
      <c r="E51" s="169"/>
    </row>
    <row r="52" spans="1:5" x14ac:dyDescent="0.2">
      <c r="B52" s="140" t="s">
        <v>220</v>
      </c>
      <c r="C52" s="134"/>
      <c r="D52" s="141">
        <f>IF(D49=0,0,D44/D49)</f>
        <v>0</v>
      </c>
      <c r="E52" s="142">
        <f>IF(E49=0,0,E44/E49)</f>
        <v>0</v>
      </c>
    </row>
    <row r="53" spans="1:5" x14ac:dyDescent="0.2">
      <c r="B53" s="128" t="s">
        <v>221</v>
      </c>
      <c r="C53" s="139"/>
      <c r="D53" s="170">
        <f>D52-E52</f>
        <v>0</v>
      </c>
      <c r="E53" s="171"/>
    </row>
    <row r="54" spans="1:5" ht="13.5" thickBot="1" x14ac:dyDescent="0.25">
      <c r="A54" s="138"/>
      <c r="B54" s="143" t="s">
        <v>223</v>
      </c>
      <c r="C54" s="144"/>
      <c r="D54" s="145">
        <f>D52-D50</f>
        <v>0</v>
      </c>
      <c r="E54" s="146">
        <f>E52-E50</f>
        <v>0</v>
      </c>
    </row>
  </sheetData>
  <mergeCells count="3">
    <mergeCell ref="D51:E51"/>
    <mergeCell ref="D53:E53"/>
    <mergeCell ref="D46:E46"/>
  </mergeCells>
  <phoneticPr fontId="3" type="noConversion"/>
  <pageMargins left="0.78740157499999996" right="0.78740157499999996" top="0.984251969" bottom="0.984251969" header="0.4921259845" footer="0.4921259845"/>
  <pageSetup paperSize="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1</vt:i4>
      </vt:variant>
    </vt:vector>
  </HeadingPairs>
  <TitlesOfParts>
    <vt:vector size="8" baseType="lpstr">
      <vt:lpstr>Vorwort</vt:lpstr>
      <vt:lpstr>Grunddaten</vt:lpstr>
      <vt:lpstr>Personalkosten</vt:lpstr>
      <vt:lpstr>Personalkosten_Büro</vt:lpstr>
      <vt:lpstr>Personalkosten_Nicht-Büro</vt:lpstr>
      <vt:lpstr>Abschreibungen_Zinsen</vt:lpstr>
      <vt:lpstr>Kostenzusammenstellung</vt:lpstr>
      <vt:lpstr>Personalhauptkosten</vt:lpstr>
    </vt:vector>
  </TitlesOfParts>
  <Company>AFZ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Kosten- und Gewinnvergleichsrechnungen</dc:title>
  <dc:subject>Investitions- und Wirtschaftlichkeitsrechnungen</dc:subject>
  <dc:creator>Torsten O.C. Hentrop</dc:creator>
  <cp:lastModifiedBy>Torsten Hentrop</cp:lastModifiedBy>
  <cp:lastPrinted>2012-02-14T17:29:51Z</cp:lastPrinted>
  <dcterms:created xsi:type="dcterms:W3CDTF">2012-02-13T09:10:07Z</dcterms:created>
  <dcterms:modified xsi:type="dcterms:W3CDTF">2015-05-26T11:43:07Z</dcterms:modified>
</cp:coreProperties>
</file>